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jazdzynski\Desktop\"/>
    </mc:Choice>
  </mc:AlternateContent>
  <xr:revisionPtr revIDLastSave="0" documentId="13_ncr:1_{8BDDD34C-408F-40FB-B0F4-E5BFFC3F261A}" xr6:coauthVersionLast="47" xr6:coauthVersionMax="47" xr10:uidLastSave="{00000000-0000-0000-0000-000000000000}"/>
  <bookViews>
    <workbookView xWindow="-103" yWindow="-103" windowWidth="16663" windowHeight="8743" tabRatio="500" activeTab="1" xr2:uid="{00000000-000D-0000-FFFF-FFFF00000000}"/>
  </bookViews>
  <sheets>
    <sheet name="SYSTEM_NIE WPISYWAĆ!!!" sheetId="1" r:id="rId1"/>
    <sheet name="ZAMÓWIENIE 2025" sheetId="2" r:id="rId2"/>
  </sheets>
  <definedNames>
    <definedName name="_xlnm._FilterDatabase" localSheetId="1" hidden="1">'ZAMÓWIENIE 2025'!#REF!</definedName>
    <definedName name="_xlnm.Print_Area" localSheetId="1">'ZAMÓWIENIE 2025'!$A$1:$I$1203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911" i="2" l="1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8" i="2"/>
  <c r="H620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90" i="2"/>
  <c r="H892" i="2"/>
  <c r="H893" i="2"/>
  <c r="H895" i="2"/>
  <c r="H898" i="2"/>
  <c r="H899" i="2"/>
  <c r="M2" i="2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5" i="1"/>
  <c r="E866" i="1"/>
  <c r="E867" i="1"/>
  <c r="E868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97" i="1"/>
  <c r="E898" i="1"/>
  <c r="E899" i="1"/>
  <c r="E902" i="1"/>
  <c r="E903" i="1"/>
  <c r="E904" i="1"/>
  <c r="E905" i="1"/>
  <c r="E906" i="1"/>
  <c r="E908" i="1"/>
  <c r="E909" i="1"/>
  <c r="E2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Q234" i="2"/>
  <c r="G234" i="2" s="1"/>
  <c r="E230" i="1" s="1"/>
  <c r="Q233" i="2"/>
  <c r="G233" i="2" s="1"/>
  <c r="E229" i="1" s="1"/>
  <c r="E907" i="1"/>
  <c r="G888" i="2"/>
  <c r="Q874" i="2"/>
  <c r="G874" i="2" s="1"/>
  <c r="E870" i="1" s="1"/>
  <c r="Q873" i="2"/>
  <c r="G873" i="2" s="1"/>
  <c r="E869" i="1" s="1"/>
  <c r="Q868" i="2"/>
  <c r="G868" i="2" s="1"/>
  <c r="E864" i="1" s="1"/>
  <c r="Q867" i="2"/>
  <c r="G867" i="2" s="1"/>
  <c r="E863" i="1" s="1"/>
  <c r="G915" i="2"/>
  <c r="E911" i="1" s="1"/>
  <c r="G914" i="2"/>
  <c r="E910" i="1" s="1"/>
  <c r="G904" i="2"/>
  <c r="E900" i="1" s="1"/>
  <c r="G905" i="2"/>
  <c r="E901" i="1" s="1"/>
  <c r="P641" i="2"/>
  <c r="G641" i="2" s="1"/>
  <c r="E637" i="1" s="1"/>
  <c r="P642" i="2"/>
  <c r="G642" i="2" s="1"/>
  <c r="E638" i="1" s="1"/>
  <c r="P643" i="2"/>
  <c r="G643" i="2" s="1"/>
  <c r="E639" i="1" s="1"/>
  <c r="P644" i="2"/>
  <c r="G644" i="2" s="1"/>
  <c r="E640" i="1" s="1"/>
  <c r="P645" i="2"/>
  <c r="G645" i="2" s="1"/>
  <c r="E641" i="1" s="1"/>
  <c r="P646" i="2"/>
  <c r="G646" i="2" s="1"/>
  <c r="E642" i="1" s="1"/>
  <c r="P647" i="2"/>
  <c r="G647" i="2" s="1"/>
  <c r="E643" i="1" s="1"/>
  <c r="P648" i="2"/>
  <c r="G648" i="2" s="1"/>
  <c r="E644" i="1" s="1"/>
  <c r="P649" i="2"/>
  <c r="G649" i="2" s="1"/>
  <c r="E645" i="1" s="1"/>
  <c r="P650" i="2"/>
  <c r="G650" i="2" s="1"/>
  <c r="E646" i="1" s="1"/>
  <c r="P651" i="2"/>
  <c r="G651" i="2" s="1"/>
  <c r="E647" i="1" s="1"/>
  <c r="P652" i="2"/>
  <c r="G652" i="2" s="1"/>
  <c r="E648" i="1" s="1"/>
  <c r="P653" i="2"/>
  <c r="G653" i="2" s="1"/>
  <c r="E649" i="1" s="1"/>
  <c r="P640" i="2"/>
  <c r="G640" i="2" s="1"/>
  <c r="E636" i="1" s="1"/>
  <c r="G900" i="2"/>
  <c r="E896" i="1" s="1"/>
  <c r="G899" i="2"/>
  <c r="G898" i="2"/>
  <c r="G897" i="2"/>
  <c r="H897" i="2" s="1"/>
  <c r="G896" i="2"/>
  <c r="H896" i="2" s="1"/>
  <c r="G895" i="2"/>
  <c r="G894" i="2"/>
  <c r="H894" i="2" s="1"/>
  <c r="Q2" i="2"/>
  <c r="G891" i="2"/>
  <c r="H891" i="2" s="1"/>
  <c r="G892" i="2"/>
  <c r="G893" i="2"/>
  <c r="G890" i="2"/>
  <c r="G889" i="2"/>
  <c r="H889" i="2" s="1"/>
  <c r="Z12" i="2"/>
  <c r="Z11" i="2"/>
  <c r="G623" i="2" s="1"/>
  <c r="E619" i="1" s="1"/>
  <c r="Z10" i="2"/>
  <c r="G622" i="2" s="1"/>
  <c r="E618" i="1" s="1"/>
  <c r="Z9" i="2"/>
  <c r="G621" i="2" s="1"/>
  <c r="E617" i="1" s="1"/>
  <c r="Z8" i="2"/>
  <c r="G620" i="2" s="1"/>
  <c r="E616" i="1" s="1"/>
  <c r="Z7" i="2"/>
  <c r="G619" i="2" s="1"/>
  <c r="E615" i="1" s="1"/>
  <c r="Z6" i="2"/>
  <c r="G618" i="2" s="1"/>
  <c r="E614" i="1" s="1"/>
  <c r="Z5" i="2"/>
  <c r="G617" i="2" s="1"/>
  <c r="E613" i="1" s="1"/>
  <c r="E887" i="1" l="1"/>
  <c r="H617" i="2"/>
  <c r="H619" i="2"/>
  <c r="H623" i="2"/>
  <c r="H622" i="2"/>
  <c r="H621" i="2"/>
  <c r="H900" i="2"/>
  <c r="H2" i="2"/>
  <c r="E884" i="1"/>
  <c r="E895" i="1"/>
  <c r="E894" i="1"/>
  <c r="E893" i="1"/>
  <c r="E892" i="1"/>
  <c r="E891" i="1"/>
  <c r="E890" i="1"/>
  <c r="E889" i="1"/>
  <c r="E888" i="1"/>
  <c r="E886" i="1"/>
  <c r="E885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H3" i="2" l="1"/>
  <c r="G4" i="2" s="1"/>
  <c r="AA2" i="2"/>
  <c r="AA5" i="2" s="1"/>
  <c r="G916" i="2" s="1"/>
  <c r="E912" i="1" s="1"/>
  <c r="A812" i="1"/>
  <c r="A813" i="1"/>
  <c r="A814" i="1"/>
  <c r="A815" i="1"/>
  <c r="A816" i="1"/>
  <c r="A817" i="1"/>
  <c r="A818" i="1"/>
  <c r="A819" i="1"/>
  <c r="A620" i="1"/>
  <c r="A193" i="1"/>
  <c r="A622" i="1"/>
  <c r="A109" i="1"/>
  <c r="A110" i="1"/>
  <c r="A111" i="1"/>
  <c r="A112" i="1"/>
  <c r="A113" i="1"/>
  <c r="A114" i="1"/>
  <c r="A115" i="1"/>
  <c r="A116" i="1"/>
  <c r="A117" i="1"/>
  <c r="A570" i="1"/>
  <c r="A571" i="1"/>
  <c r="A572" i="1"/>
  <c r="A823" i="1" l="1"/>
  <c r="A824" i="1"/>
  <c r="A825" i="1"/>
  <c r="A822" i="1"/>
  <c r="A657" i="1"/>
  <c r="A820" i="1"/>
  <c r="A821" i="1"/>
  <c r="A80" i="1"/>
  <c r="A651" i="1"/>
  <c r="A652" i="1"/>
  <c r="A785" i="1" l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K443" i="2" l="1"/>
  <c r="J443" i="2" s="1"/>
  <c r="K442" i="2"/>
  <c r="J442" i="2" s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6" i="1"/>
  <c r="A655" i="1"/>
  <c r="A654" i="1"/>
  <c r="A653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1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J17" i="2" l="1"/>
  <c r="K17" i="2" s="1"/>
  <c r="J12" i="2"/>
  <c r="K12" i="2" s="1"/>
  <c r="J2" i="2"/>
  <c r="K2" i="2" s="1"/>
  <c r="J11" i="2"/>
  <c r="K11" i="2" s="1"/>
  <c r="J8" i="2"/>
  <c r="K8" i="2" s="1"/>
  <c r="J4" i="2"/>
  <c r="K4" i="2" s="1"/>
  <c r="J6" i="2"/>
  <c r="K6" i="2" s="1"/>
  <c r="J19" i="2"/>
  <c r="K19" i="2" s="1"/>
  <c r="J14" i="2"/>
  <c r="K14" i="2" s="1"/>
  <c r="J18" i="2"/>
  <c r="K18" i="2" s="1"/>
  <c r="J1" i="2"/>
  <c r="K1" i="2" s="1"/>
  <c r="G1" i="2" s="1"/>
  <c r="J13" i="2"/>
  <c r="K13" i="2" s="1"/>
  <c r="J15" i="2"/>
  <c r="K15" i="2" s="1"/>
  <c r="J16" i="2"/>
  <c r="K16" i="2" s="1"/>
  <c r="J9" i="2"/>
  <c r="K9" i="2" s="1"/>
  <c r="J3" i="2"/>
  <c r="K3" i="2" s="1"/>
  <c r="J10" i="2"/>
  <c r="K10" i="2" s="1"/>
  <c r="J7" i="2"/>
  <c r="K7" i="2" s="1"/>
  <c r="J5" i="2"/>
  <c r="K5" i="2" s="1"/>
</calcChain>
</file>

<file path=xl/sharedStrings.xml><?xml version="1.0" encoding="utf-8"?>
<sst xmlns="http://schemas.openxmlformats.org/spreadsheetml/2006/main" count="6392" uniqueCount="2575">
  <si>
    <t>Nr nabywcy</t>
  </si>
  <si>
    <t>Komentarz zamówienia</t>
  </si>
  <si>
    <t>Nr zapasu</t>
  </si>
  <si>
    <t>Opis</t>
  </si>
  <si>
    <t>Ilość</t>
  </si>
  <si>
    <t>Komentarz wiersza</t>
  </si>
  <si>
    <t>Nr dokumentu zewnętrznego</t>
  </si>
  <si>
    <t>300E-2H</t>
  </si>
  <si>
    <t>300E-3H</t>
  </si>
  <si>
    <t>300E-B</t>
  </si>
  <si>
    <t>300E-H</t>
  </si>
  <si>
    <t>300E-HB</t>
  </si>
  <si>
    <t>50-2BX</t>
  </si>
  <si>
    <t>50-2HX</t>
  </si>
  <si>
    <t>50-BX</t>
  </si>
  <si>
    <t>50-HX</t>
  </si>
  <si>
    <t>50E-2B9</t>
  </si>
  <si>
    <t>50E-HB9</t>
  </si>
  <si>
    <t>A125-A</t>
  </si>
  <si>
    <t>A127-C</t>
  </si>
  <si>
    <t>A129-E</t>
  </si>
  <si>
    <t>A313-B</t>
  </si>
  <si>
    <t>A315-AX</t>
  </si>
  <si>
    <t>A315-N</t>
  </si>
  <si>
    <t>A317-C</t>
  </si>
  <si>
    <t>A319-Y</t>
  </si>
  <si>
    <t>AM13-CX</t>
  </si>
  <si>
    <t>AX125-AE</t>
  </si>
  <si>
    <t>AX125-BE</t>
  </si>
  <si>
    <t>AX125-CE</t>
  </si>
  <si>
    <t>AX125-DE</t>
  </si>
  <si>
    <t>AX127-AO</t>
  </si>
  <si>
    <t>AX127-BO</t>
  </si>
  <si>
    <t>AX127-CO</t>
  </si>
  <si>
    <t>BK437-A</t>
  </si>
  <si>
    <t>BK437-B</t>
  </si>
  <si>
    <t>BK437-C</t>
  </si>
  <si>
    <t>BK77-A</t>
  </si>
  <si>
    <t>BK77-B</t>
  </si>
  <si>
    <t>BK77-C</t>
  </si>
  <si>
    <t>BK77-D</t>
  </si>
  <si>
    <t>BK77-P</t>
  </si>
  <si>
    <t>BK77-V</t>
  </si>
  <si>
    <t>BKL77-A</t>
  </si>
  <si>
    <t>BKL77-B</t>
  </si>
  <si>
    <t>BKL77-C</t>
  </si>
  <si>
    <t>BKL77-D</t>
  </si>
  <si>
    <t>BKL77-P</t>
  </si>
  <si>
    <t>BKL77-V</t>
  </si>
  <si>
    <t>BL107-AX</t>
  </si>
  <si>
    <t>BL107-BX</t>
  </si>
  <si>
    <t>BL107-CAX</t>
  </si>
  <si>
    <t>BL107-CX</t>
  </si>
  <si>
    <t>BL107-DX</t>
  </si>
  <si>
    <t>BL107-EX</t>
  </si>
  <si>
    <t>BL107-FX</t>
  </si>
  <si>
    <t>BL107-KX</t>
  </si>
  <si>
    <t>BL107-PX</t>
  </si>
  <si>
    <t>BL107-S3X</t>
  </si>
  <si>
    <t>BL107-SX</t>
  </si>
  <si>
    <t>BL107-VX</t>
  </si>
  <si>
    <t>BL17-AE</t>
  </si>
  <si>
    <t>BL17-BE</t>
  </si>
  <si>
    <t>BL17-CE</t>
  </si>
  <si>
    <t>BL2007-WA1ACPL</t>
  </si>
  <si>
    <t>BL2007-WA1BCPL</t>
  </si>
  <si>
    <t>BL2007-WA1CCPL</t>
  </si>
  <si>
    <t>BL2007-WA1ECPL</t>
  </si>
  <si>
    <t>BL2007-WA1SCPL</t>
  </si>
  <si>
    <t>BL2007-WA1WCPL</t>
  </si>
  <si>
    <t>BL2007-WA1ZCPL</t>
  </si>
  <si>
    <t>BL407-TR1ACPL</t>
  </si>
  <si>
    <t>BL407-TR1BCPL</t>
  </si>
  <si>
    <t>BL407-TR1CCPL</t>
  </si>
  <si>
    <t>BL407-TR1LSCPL</t>
  </si>
  <si>
    <t>BL407-TR1PCPL</t>
  </si>
  <si>
    <t>BL407-TR1PGCPL</t>
  </si>
  <si>
    <t>BL407-TR1SCPL</t>
  </si>
  <si>
    <t>BL407-TR1VCPL</t>
  </si>
  <si>
    <t>BL407-TR1XCPL</t>
  </si>
  <si>
    <t>BL407-TR1ZCPL</t>
  </si>
  <si>
    <t>BL437-A</t>
  </si>
  <si>
    <t>BL437-B</t>
  </si>
  <si>
    <t>BL437-C</t>
  </si>
  <si>
    <t>BL437-CA</t>
  </si>
  <si>
    <t>BL437-D</t>
  </si>
  <si>
    <t>BL437-E</t>
  </si>
  <si>
    <t>BL437-F</t>
  </si>
  <si>
    <t>BL437-K</t>
  </si>
  <si>
    <t>BL437-P</t>
  </si>
  <si>
    <t>BL437-S</t>
  </si>
  <si>
    <t>BL437-S3</t>
  </si>
  <si>
    <t>BL437-V</t>
  </si>
  <si>
    <t>BL57-AO</t>
  </si>
  <si>
    <t>BL57-BO</t>
  </si>
  <si>
    <t>BL57-CO</t>
  </si>
  <si>
    <t>BL57-DO</t>
  </si>
  <si>
    <t>BL77-AO</t>
  </si>
  <si>
    <t>BL77-BO</t>
  </si>
  <si>
    <t>BL77-BGX</t>
  </si>
  <si>
    <t>BL77-CAX</t>
  </si>
  <si>
    <t>BL77-CO</t>
  </si>
  <si>
    <t>BL77-DO</t>
  </si>
  <si>
    <t>BL77E-ST4BCCCPL</t>
  </si>
  <si>
    <t>BL77E-ST4DCCCPL</t>
  </si>
  <si>
    <t>BL77-EX</t>
  </si>
  <si>
    <t>BL77-FX</t>
  </si>
  <si>
    <t>BL77-GX</t>
  </si>
  <si>
    <t>BL77-KX</t>
  </si>
  <si>
    <t>BL77-NX</t>
  </si>
  <si>
    <t>BL77-PX</t>
  </si>
  <si>
    <t>BL77-P3X</t>
  </si>
  <si>
    <t>BL77-S3X</t>
  </si>
  <si>
    <t>BL77-ST4BFGKPL</t>
  </si>
  <si>
    <t>BL77-ST4CACSSPL</t>
  </si>
  <si>
    <t>BL77-ST4CSVVPL</t>
  </si>
  <si>
    <t>BL77-SX</t>
  </si>
  <si>
    <t>BL77-SPX</t>
  </si>
  <si>
    <t>BL77-V3X</t>
  </si>
  <si>
    <t>BL77-V4X</t>
  </si>
  <si>
    <t>BL77-VO</t>
  </si>
  <si>
    <t>BLN105-AX</t>
  </si>
  <si>
    <t>BLN105-BX</t>
  </si>
  <si>
    <t>BLN105-CX</t>
  </si>
  <si>
    <t>BLN15-AE</t>
  </si>
  <si>
    <t>BLN15-BE</t>
  </si>
  <si>
    <t>BLN15-CE</t>
  </si>
  <si>
    <t>BLN455-TR1ACPL</t>
  </si>
  <si>
    <t>BLN455-TR1CCPL</t>
  </si>
  <si>
    <t>BLN75-AO</t>
  </si>
  <si>
    <t>BLN75-BO</t>
  </si>
  <si>
    <t>BLN75-CO</t>
  </si>
  <si>
    <t>BLN75-DX</t>
  </si>
  <si>
    <t>BLN75-VX</t>
  </si>
  <si>
    <t>BLP75-AX</t>
  </si>
  <si>
    <t>BLP75-BX</t>
  </si>
  <si>
    <t>BLP75-CX</t>
  </si>
  <si>
    <t>BLP77-AX</t>
  </si>
  <si>
    <t>BLP77-BX</t>
  </si>
  <si>
    <t>BLP77-CX</t>
  </si>
  <si>
    <t>BN15-AO</t>
  </si>
  <si>
    <t>BX457-A</t>
  </si>
  <si>
    <t>BX457-B</t>
  </si>
  <si>
    <t>BX457-C</t>
  </si>
  <si>
    <t>BX457-D</t>
  </si>
  <si>
    <t>BX457-F</t>
  </si>
  <si>
    <t>BX457-P</t>
  </si>
  <si>
    <t>BX457-S</t>
  </si>
  <si>
    <t>BX457-V</t>
  </si>
  <si>
    <t>BX467-A</t>
  </si>
  <si>
    <t>BX467-B</t>
  </si>
  <si>
    <t>BX467-C</t>
  </si>
  <si>
    <t>BX467-D</t>
  </si>
  <si>
    <t>BX467-F</t>
  </si>
  <si>
    <t>BX467-P</t>
  </si>
  <si>
    <t>BX467-S</t>
  </si>
  <si>
    <t>BX467-V</t>
  </si>
  <si>
    <t>BXC467-DC</t>
  </si>
  <si>
    <t>BXC467-LC</t>
  </si>
  <si>
    <t>BXS7-A</t>
  </si>
  <si>
    <t>BXS7-B</t>
  </si>
  <si>
    <t>BXS7-C</t>
  </si>
  <si>
    <t>BXS7-D</t>
  </si>
  <si>
    <t>BXS7-F</t>
  </si>
  <si>
    <t>BXS7-P</t>
  </si>
  <si>
    <t>BXS7-S</t>
  </si>
  <si>
    <t>BXS7-V</t>
  </si>
  <si>
    <t>BXSE702-A2</t>
  </si>
  <si>
    <t>BXSE702-B2</t>
  </si>
  <si>
    <t>BXSE702-D2</t>
  </si>
  <si>
    <t>BXSE702-F2</t>
  </si>
  <si>
    <t>BXSE702-P2</t>
  </si>
  <si>
    <t>BXSE702-S2</t>
  </si>
  <si>
    <t>BXSE702-V2</t>
  </si>
  <si>
    <t>C272W-B</t>
  </si>
  <si>
    <t>C272W-HB</t>
  </si>
  <si>
    <t>C273-2BO</t>
  </si>
  <si>
    <t>GRAFITY DO OŁÓWKÓW AIN STEIN 0,3 2B</t>
  </si>
  <si>
    <t>C273-HBO</t>
  </si>
  <si>
    <t>GRAFITY DO OŁÓWKÓW AIN STEIN 0,3 HB</t>
  </si>
  <si>
    <t>C273-HO</t>
  </si>
  <si>
    <t>C275-2BO</t>
  </si>
  <si>
    <t>GRAFITY DO OŁÓWKÓW AIN STEIN 0,5 2B</t>
  </si>
  <si>
    <t>C275-2HO</t>
  </si>
  <si>
    <t>GRAFITY DO OŁÓWKÓW AIN STEIN 0,5 2H</t>
  </si>
  <si>
    <t>C275-3BO</t>
  </si>
  <si>
    <t>GRAFITY DO OŁÓWKÓW AIN STEIN 0,5 3B</t>
  </si>
  <si>
    <t>C275-4BO</t>
  </si>
  <si>
    <t>GRAFITY DO OŁÓWKÓW AIN STEIN 0,5 4B</t>
  </si>
  <si>
    <t>C275-BO</t>
  </si>
  <si>
    <t>GRAFITY DO OŁÓWKÓW AIN STEIN 0,5 B</t>
  </si>
  <si>
    <t>C275-HBO</t>
  </si>
  <si>
    <t>C275-HO</t>
  </si>
  <si>
    <t>C275S-2B</t>
  </si>
  <si>
    <t>C275S-HB</t>
  </si>
  <si>
    <t>C277-2BO</t>
  </si>
  <si>
    <t>GRAFITY DO OŁÓWKÓW AIN STEIN 0,7 2B</t>
  </si>
  <si>
    <t>C277-BO</t>
  </si>
  <si>
    <t>GRAFITY DO OŁÓWKÓW AIN STEIN 0,7 B</t>
  </si>
  <si>
    <t>C277-HBO</t>
  </si>
  <si>
    <t>GRAFITY DO OŁÓWKÓW AIN STEIN 0,7 HB</t>
  </si>
  <si>
    <t>C277-HO</t>
  </si>
  <si>
    <t>GRAFITY DO OŁÓWKÓW AIN STEIN 0,7 H</t>
  </si>
  <si>
    <t>C277S-2B</t>
  </si>
  <si>
    <t>C277S-HB</t>
  </si>
  <si>
    <t>C279-2BO</t>
  </si>
  <si>
    <t>GRAFITY DO OŁÓWKÓW AIN STEIN 0,9 2B</t>
  </si>
  <si>
    <t>C279-HBO</t>
  </si>
  <si>
    <t>GRAFITY DO OŁÓWKÓW AIN STEIN 0,9 HB</t>
  </si>
  <si>
    <t>C502-B</t>
  </si>
  <si>
    <t>C505-2B</t>
  </si>
  <si>
    <t>C505-2H</t>
  </si>
  <si>
    <t>C505-3H</t>
  </si>
  <si>
    <t>C505-B</t>
  </si>
  <si>
    <t>C505-F</t>
  </si>
  <si>
    <t>C505-H</t>
  </si>
  <si>
    <t>C505-HB</t>
  </si>
  <si>
    <t>CB8-12U</t>
  </si>
  <si>
    <t>CB8-24U</t>
  </si>
  <si>
    <t>CB9-12U</t>
  </si>
  <si>
    <t>CB9-24U</t>
  </si>
  <si>
    <t>CH13-BX</t>
  </si>
  <si>
    <t>CH13-HB</t>
  </si>
  <si>
    <t>DCB14C</t>
  </si>
  <si>
    <t>DCB14D</t>
  </si>
  <si>
    <t>DCB14G</t>
  </si>
  <si>
    <t>DCB14P</t>
  </si>
  <si>
    <t>DCB14T</t>
  </si>
  <si>
    <t>DCD14A</t>
  </si>
  <si>
    <t>DCD14AT</t>
  </si>
  <si>
    <t>DCD14C</t>
  </si>
  <si>
    <t>DCD14CT</t>
  </si>
  <si>
    <t>DCD14T</t>
  </si>
  <si>
    <t>DCD3413T</t>
  </si>
  <si>
    <t>DCD64S</t>
  </si>
  <si>
    <t>DCD64T</t>
  </si>
  <si>
    <t>DCD74S</t>
  </si>
  <si>
    <t>DCD74T</t>
  </si>
  <si>
    <t>DCF132C</t>
  </si>
  <si>
    <t>DCF142B</t>
  </si>
  <si>
    <t>DCF142G</t>
  </si>
  <si>
    <t>DCF144A</t>
  </si>
  <si>
    <t>DCF144D</t>
  </si>
  <si>
    <t>DCF144G</t>
  </si>
  <si>
    <t>DCF242C</t>
  </si>
  <si>
    <t>DCF242D</t>
  </si>
  <si>
    <t>DCF242P</t>
  </si>
  <si>
    <t>DCF243C</t>
  </si>
  <si>
    <t>DCF243D</t>
  </si>
  <si>
    <t>DCF243P</t>
  </si>
  <si>
    <t>DCF343G</t>
  </si>
  <si>
    <t>DCF442A</t>
  </si>
  <si>
    <t>DCF442C</t>
  </si>
  <si>
    <t>DCF444B</t>
  </si>
  <si>
    <t>DCF444D</t>
  </si>
  <si>
    <t>DCF446D</t>
  </si>
  <si>
    <t>DCF542C</t>
  </si>
  <si>
    <t>DCF542K</t>
  </si>
  <si>
    <t>DCF542P</t>
  </si>
  <si>
    <t>DCF642A</t>
  </si>
  <si>
    <t>DCF642B</t>
  </si>
  <si>
    <t>DCF642C</t>
  </si>
  <si>
    <t>DCF644A</t>
  </si>
  <si>
    <t>DCF644B</t>
  </si>
  <si>
    <t>DCF644D</t>
  </si>
  <si>
    <t>DCF646A</t>
  </si>
  <si>
    <t>DCP1407A</t>
  </si>
  <si>
    <t>DCP2410A</t>
  </si>
  <si>
    <t>DCP2410C</t>
  </si>
  <si>
    <t>DCP2410G</t>
  </si>
  <si>
    <t>DCP2410S</t>
  </si>
  <si>
    <t>DCP2410W</t>
  </si>
  <si>
    <t>DCP3415A</t>
  </si>
  <si>
    <t>DCP3415C</t>
  </si>
  <si>
    <t>DCP3415G</t>
  </si>
  <si>
    <t>DCP3415S</t>
  </si>
  <si>
    <t>DCP3415W</t>
  </si>
  <si>
    <t>DCR3450T</t>
  </si>
  <si>
    <t>ER153-S</t>
  </si>
  <si>
    <t>ERB50-M</t>
  </si>
  <si>
    <t>EZEE02E</t>
  </si>
  <si>
    <t>FFPC1-12</t>
  </si>
  <si>
    <t>FP10-AO</t>
  </si>
  <si>
    <t>FRH-BBR</t>
  </si>
  <si>
    <t>FRH-FBR</t>
  </si>
  <si>
    <t>FRH-MBR</t>
  </si>
  <si>
    <t>FRH-MHBR</t>
  </si>
  <si>
    <t>GFKP3-AO</t>
  </si>
  <si>
    <t>GFKP3-NO</t>
  </si>
  <si>
    <t>GFKPF-AX</t>
  </si>
  <si>
    <t>K116-AE</t>
  </si>
  <si>
    <t>K116-BE</t>
  </si>
  <si>
    <t>K116-CE</t>
  </si>
  <si>
    <t>K116-DE</t>
  </si>
  <si>
    <t>K118-LW</t>
  </si>
  <si>
    <t>K118-X</t>
  </si>
  <si>
    <t>K118-Z</t>
  </si>
  <si>
    <t>K437CR-A</t>
  </si>
  <si>
    <t>K437CR-B</t>
  </si>
  <si>
    <t>K437CR-C</t>
  </si>
  <si>
    <t>K437CR-D</t>
  </si>
  <si>
    <t>K497-A</t>
  </si>
  <si>
    <t>K497-B</t>
  </si>
  <si>
    <t>K497-C</t>
  </si>
  <si>
    <t>KF6-AX</t>
  </si>
  <si>
    <t>KF6-BX</t>
  </si>
  <si>
    <t>KF6-CX</t>
  </si>
  <si>
    <t>KF6-DO</t>
  </si>
  <si>
    <t>KFR7-A</t>
  </si>
  <si>
    <t>KFR7-B</t>
  </si>
  <si>
    <t>KFR7-C</t>
  </si>
  <si>
    <t>LR7-AX</t>
  </si>
  <si>
    <t>LR7-BX</t>
  </si>
  <si>
    <t>LR7-BGX</t>
  </si>
  <si>
    <t>LR7-CAX</t>
  </si>
  <si>
    <t>LR7-CX</t>
  </si>
  <si>
    <t>LR7-DX</t>
  </si>
  <si>
    <t>LR7-EX</t>
  </si>
  <si>
    <t>LR7-FX</t>
  </si>
  <si>
    <t>LR7-KX</t>
  </si>
  <si>
    <t>LR7-GX</t>
  </si>
  <si>
    <t>LR7-NX</t>
  </si>
  <si>
    <t>LR7-PX</t>
  </si>
  <si>
    <t>LR7-P3X</t>
  </si>
  <si>
    <t>LR7-SX</t>
  </si>
  <si>
    <t>LR7-SPX</t>
  </si>
  <si>
    <t>LR7-S3X</t>
  </si>
  <si>
    <t>LR7-V3X</t>
  </si>
  <si>
    <t>LR7-V4X</t>
  </si>
  <si>
    <t>LR7-VX</t>
  </si>
  <si>
    <t>LRN5-AX</t>
  </si>
  <si>
    <t>LRN5-BX</t>
  </si>
  <si>
    <t>LRN5-CX</t>
  </si>
  <si>
    <t>LRN5-DX</t>
  </si>
  <si>
    <t>LRN5-VX</t>
  </si>
  <si>
    <t>LRP5-AX</t>
  </si>
  <si>
    <t>LRP5-BX</t>
  </si>
  <si>
    <t>LRP5-CX</t>
  </si>
  <si>
    <t>LRP7-AX</t>
  </si>
  <si>
    <t>LRP7-BX</t>
  </si>
  <si>
    <t>LRP7-CX</t>
  </si>
  <si>
    <t>MMP10-A</t>
  </si>
  <si>
    <t>MMP10-B</t>
  </si>
  <si>
    <t>MMP10-C</t>
  </si>
  <si>
    <t>MMP10-D</t>
  </si>
  <si>
    <t>MMP10-E</t>
  </si>
  <si>
    <t>MMP10-F</t>
  </si>
  <si>
    <t>MMP10-G</t>
  </si>
  <si>
    <t>MMP10-K</t>
  </si>
  <si>
    <t>MMP10-MA</t>
  </si>
  <si>
    <t>MMP10-MB</t>
  </si>
  <si>
    <t>MMP10-ME</t>
  </si>
  <si>
    <t>MMP10-MS</t>
  </si>
  <si>
    <t>MMP10-N</t>
  </si>
  <si>
    <t>MMP10-P</t>
  </si>
  <si>
    <t>MMP10-S</t>
  </si>
  <si>
    <t>MMP10-V</t>
  </si>
  <si>
    <t>MMP10-W</t>
  </si>
  <si>
    <t>MMP10-WG</t>
  </si>
  <si>
    <t>MMP10-X</t>
  </si>
  <si>
    <t>MMP10-Z</t>
  </si>
  <si>
    <t>MMP20-AO</t>
  </si>
  <si>
    <t>MMP20-BO</t>
  </si>
  <si>
    <t>MMP20-CO</t>
  </si>
  <si>
    <t>MMP20-DO</t>
  </si>
  <si>
    <t>MMP20-EO</t>
  </si>
  <si>
    <t>MMP20-FO</t>
  </si>
  <si>
    <t>MMP20-GO</t>
  </si>
  <si>
    <t>MMP20-KO</t>
  </si>
  <si>
    <t>MMP20-NO</t>
  </si>
  <si>
    <t>MMP20-PO</t>
  </si>
  <si>
    <t>MMP20-SO</t>
  </si>
  <si>
    <t>MMP20-VO</t>
  </si>
  <si>
    <t>MMP20-WO</t>
  </si>
  <si>
    <t>MMP20-XO</t>
  </si>
  <si>
    <t>MMP20-ZO</t>
  </si>
  <si>
    <t>MW50M-AO</t>
  </si>
  <si>
    <t>MW50M-BO</t>
  </si>
  <si>
    <t>MW50M-CO</t>
  </si>
  <si>
    <t>MW50M-DO</t>
  </si>
  <si>
    <t>MW50M-WA4ABCDPL</t>
  </si>
  <si>
    <t>MW85-AE</t>
  </si>
  <si>
    <t>MW85-BE</t>
  </si>
  <si>
    <t>MW85-CE</t>
  </si>
  <si>
    <t>MW85-DE</t>
  </si>
  <si>
    <t>MW85-WA4ABCDPL</t>
  </si>
  <si>
    <t>MW86-AE</t>
  </si>
  <si>
    <t>MW86-BE</t>
  </si>
  <si>
    <t>MW86-CE</t>
  </si>
  <si>
    <t>MW86-DE</t>
  </si>
  <si>
    <t>MWL5M-AO</t>
  </si>
  <si>
    <t>MWL5M-BO</t>
  </si>
  <si>
    <t>MWL5M-CO</t>
  </si>
  <si>
    <t>MWL5M-DO</t>
  </si>
  <si>
    <t>MWL5M-E</t>
  </si>
  <si>
    <t>MWL5M-F</t>
  </si>
  <si>
    <t>MWL5M-G</t>
  </si>
  <si>
    <t>MWL5M-ST4ABCDPL</t>
  </si>
  <si>
    <t>MWL5M-V</t>
  </si>
  <si>
    <t>MWL5S-A</t>
  </si>
  <si>
    <t>MWL5S-B</t>
  </si>
  <si>
    <t>MWL5S-C</t>
  </si>
  <si>
    <t>MWL5S-D</t>
  </si>
  <si>
    <t>MWL5S-E</t>
  </si>
  <si>
    <t>MWL5S-F</t>
  </si>
  <si>
    <t>MWL5S-G</t>
  </si>
  <si>
    <t>MWL5S-ST4ABCDPL</t>
  </si>
  <si>
    <t>MWL5S-V</t>
  </si>
  <si>
    <t>MWL5SBF-AX</t>
  </si>
  <si>
    <t>MWL5SBF-BX</t>
  </si>
  <si>
    <t>MWL5SBF-CX</t>
  </si>
  <si>
    <t>MWL5SBF-DX</t>
  </si>
  <si>
    <t>MWL5SBF-ST4ABCDPL</t>
  </si>
  <si>
    <t>MWL5W-AX</t>
  </si>
  <si>
    <t>MWL5W-BX</t>
  </si>
  <si>
    <t>MWL5W-CX</t>
  </si>
  <si>
    <t>MWL5W-DX</t>
  </si>
  <si>
    <t>MWR1-AN</t>
  </si>
  <si>
    <t>MWR1-BN</t>
  </si>
  <si>
    <t>MWR1-CN</t>
  </si>
  <si>
    <t>MWR1-DN</t>
  </si>
  <si>
    <t>N50-AE</t>
  </si>
  <si>
    <t>N50-BE</t>
  </si>
  <si>
    <t>N50-CE</t>
  </si>
  <si>
    <t>N50-DE</t>
  </si>
  <si>
    <t>N50-EE</t>
  </si>
  <si>
    <t>N50-FE</t>
  </si>
  <si>
    <t>N50-GE</t>
  </si>
  <si>
    <t>N50-VE</t>
  </si>
  <si>
    <t>N50S-A</t>
  </si>
  <si>
    <t>N50S-B</t>
  </si>
  <si>
    <t>N50S-C</t>
  </si>
  <si>
    <t>N50S-D</t>
  </si>
  <si>
    <t>N50XL-A</t>
  </si>
  <si>
    <t>N50XL-B</t>
  </si>
  <si>
    <t>N50XL-C</t>
  </si>
  <si>
    <t>N50XL-D</t>
  </si>
  <si>
    <t>N60-AE</t>
  </si>
  <si>
    <t>N75W-AE</t>
  </si>
  <si>
    <t>N75W-BE</t>
  </si>
  <si>
    <t>N75W-CE</t>
  </si>
  <si>
    <t>N850-AE</t>
  </si>
  <si>
    <t>N850-BE</t>
  </si>
  <si>
    <t>N850-CE</t>
  </si>
  <si>
    <t>N850-DE</t>
  </si>
  <si>
    <t>N860-AE</t>
  </si>
  <si>
    <t>N860-BE</t>
  </si>
  <si>
    <t>N860-CE</t>
  </si>
  <si>
    <t>N860-DE</t>
  </si>
  <si>
    <t>NF450-A</t>
  </si>
  <si>
    <t>NF450-B</t>
  </si>
  <si>
    <t>NF450-C</t>
  </si>
  <si>
    <t>NF450-D</t>
  </si>
  <si>
    <t>NLF50-AO</t>
  </si>
  <si>
    <t>NLF50-BO</t>
  </si>
  <si>
    <t>NLF50-CO</t>
  </si>
  <si>
    <t>NLF50-DO</t>
  </si>
  <si>
    <t>NLF60-AO</t>
  </si>
  <si>
    <t>NLF60-BO</t>
  </si>
  <si>
    <t>NLF60-CO</t>
  </si>
  <si>
    <t>NLF60-DO</t>
  </si>
  <si>
    <t>NM10-AO</t>
  </si>
  <si>
    <t>NMF50-AO</t>
  </si>
  <si>
    <t>NMS50-AO</t>
  </si>
  <si>
    <t>NMS51-AO</t>
  </si>
  <si>
    <t>NMS51-BO</t>
  </si>
  <si>
    <t>NMS51-CO</t>
  </si>
  <si>
    <t>NN50-AO</t>
  </si>
  <si>
    <t>NN50-BO</t>
  </si>
  <si>
    <t>NN50-CO</t>
  </si>
  <si>
    <t>NN50-DO</t>
  </si>
  <si>
    <t>NN60-AO</t>
  </si>
  <si>
    <t>P203-E</t>
  </si>
  <si>
    <t>P205-A</t>
  </si>
  <si>
    <t>P207-C</t>
  </si>
  <si>
    <t>P209-G</t>
  </si>
  <si>
    <t>PD305T-A</t>
  </si>
  <si>
    <t>PD305T-B</t>
  </si>
  <si>
    <t>PD305T-C</t>
  </si>
  <si>
    <t>PG1003-E</t>
  </si>
  <si>
    <t>PG1005-A</t>
  </si>
  <si>
    <t>PG1007-C</t>
  </si>
  <si>
    <t>PG1013-E</t>
  </si>
  <si>
    <t>PG1015-A</t>
  </si>
  <si>
    <t>PG1015C-AX</t>
  </si>
  <si>
    <t>PG1015C-BX</t>
  </si>
  <si>
    <t>PG1015C-PX</t>
  </si>
  <si>
    <t>PG1015C-SX</t>
  </si>
  <si>
    <t>PG1015C-XX</t>
  </si>
  <si>
    <t>PG1017-C</t>
  </si>
  <si>
    <t>PG1019-G</t>
  </si>
  <si>
    <t>PG313-TFX</t>
  </si>
  <si>
    <t>PG315-AX</t>
  </si>
  <si>
    <t>PG315-TVX</t>
  </si>
  <si>
    <t>PG317-AX</t>
  </si>
  <si>
    <t>PG317-TSX</t>
  </si>
  <si>
    <t>PG319-TGX</t>
  </si>
  <si>
    <t>PHN-12</t>
  </si>
  <si>
    <t>PHN-16</t>
  </si>
  <si>
    <t>PHN-25</t>
  </si>
  <si>
    <t>PHN-36</t>
  </si>
  <si>
    <t>PHN-50</t>
  </si>
  <si>
    <t>PL105-AX</t>
  </si>
  <si>
    <t>PL105-CX</t>
  </si>
  <si>
    <t>PL105-KX</t>
  </si>
  <si>
    <t>PL105-PX</t>
  </si>
  <si>
    <t>PL105-SX</t>
  </si>
  <si>
    <t>PL105-VX</t>
  </si>
  <si>
    <t>PL75-AO</t>
  </si>
  <si>
    <t>PL75-PO</t>
  </si>
  <si>
    <t>PL75-SO</t>
  </si>
  <si>
    <t>PL77-SO</t>
  </si>
  <si>
    <t>PTS2-15</t>
  </si>
  <si>
    <t>PTS2-7</t>
  </si>
  <si>
    <t>S20P-03A</t>
  </si>
  <si>
    <t>S20P-05A</t>
  </si>
  <si>
    <t>S20P-1A</t>
  </si>
  <si>
    <t>S20P-2A</t>
  </si>
  <si>
    <t>S20P-3A</t>
  </si>
  <si>
    <t>S20P-4A</t>
  </si>
  <si>
    <t>S20P-5A</t>
  </si>
  <si>
    <t>S20P-5N</t>
  </si>
  <si>
    <t>S20P-5SG</t>
  </si>
  <si>
    <t>S20P-5SP</t>
  </si>
  <si>
    <t>S20P-8A</t>
  </si>
  <si>
    <t>S20P-10A</t>
  </si>
  <si>
    <t>S20P-C20A</t>
  </si>
  <si>
    <t>S20P-ST5PL</t>
  </si>
  <si>
    <t>S360-12</t>
  </si>
  <si>
    <t>S360-24</t>
  </si>
  <si>
    <t>S360-36</t>
  </si>
  <si>
    <t>S360-6</t>
  </si>
  <si>
    <t>S520-A</t>
  </si>
  <si>
    <t>S520-B</t>
  </si>
  <si>
    <t>S520-C</t>
  </si>
  <si>
    <t>S520-D</t>
  </si>
  <si>
    <t>S520-E</t>
  </si>
  <si>
    <t>S520-F</t>
  </si>
  <si>
    <t>S520-G</t>
  </si>
  <si>
    <t>S520-N</t>
  </si>
  <si>
    <t>S520-P</t>
  </si>
  <si>
    <t>S520-S</t>
  </si>
  <si>
    <t>S520-V</t>
  </si>
  <si>
    <t>S520-Y</t>
  </si>
  <si>
    <t>SCS2E-12</t>
  </si>
  <si>
    <t>SES15C-A</t>
  </si>
  <si>
    <t>SES15C-B</t>
  </si>
  <si>
    <t>SES15C-B2X</t>
  </si>
  <si>
    <t>SES15C-C</t>
  </si>
  <si>
    <t>SES15C-CAX</t>
  </si>
  <si>
    <t>SES15C-D</t>
  </si>
  <si>
    <t>SES15C-D2X</t>
  </si>
  <si>
    <t>SES15C-D3X</t>
  </si>
  <si>
    <t>SES15C-E</t>
  </si>
  <si>
    <t>SES15C-E2X</t>
  </si>
  <si>
    <t>SES15C-F</t>
  </si>
  <si>
    <t>SES15C-G</t>
  </si>
  <si>
    <t>SES15C-KX</t>
  </si>
  <si>
    <t>SES15C-N</t>
  </si>
  <si>
    <t>SES15C-N2X</t>
  </si>
  <si>
    <t>SES15C-P</t>
  </si>
  <si>
    <t>SES15C-P2X</t>
  </si>
  <si>
    <t>SES15C-P3X</t>
  </si>
  <si>
    <t>SES15C-S</t>
  </si>
  <si>
    <t>SES15C-S2X</t>
  </si>
  <si>
    <t>SES15C-S3X</t>
  </si>
  <si>
    <t>SES15C-ST12PL</t>
  </si>
  <si>
    <t>SES15C-ST4NSSVPL</t>
  </si>
  <si>
    <t>SES15C-ST6ABDFGSPL</t>
  </si>
  <si>
    <t>SES15C-ST6ACENPVPL</t>
  </si>
  <si>
    <t>SES15C-V</t>
  </si>
  <si>
    <t>SES15C-V2X</t>
  </si>
  <si>
    <t>SES15C-Y</t>
  </si>
  <si>
    <t>SESF30C-AX</t>
  </si>
  <si>
    <t>SESF30C-BX</t>
  </si>
  <si>
    <t>SESF30C-CX</t>
  </si>
  <si>
    <t>SESF30C-DX</t>
  </si>
  <si>
    <t>SESF30C-EX</t>
  </si>
  <si>
    <t>SESF30C-FX</t>
  </si>
  <si>
    <t>SESF30C-GX</t>
  </si>
  <si>
    <t>SESF30C-NX</t>
  </si>
  <si>
    <t>SESF30C-PX</t>
  </si>
  <si>
    <t>SESF30C-ST12PL</t>
  </si>
  <si>
    <t>SESF30C-ST6ABDFGSPL</t>
  </si>
  <si>
    <t>SESF30C-ST6ACENPVPL</t>
  </si>
  <si>
    <t>SESF30C-SX</t>
  </si>
  <si>
    <t>SESF30C-VX</t>
  </si>
  <si>
    <t>SESF30C-YX</t>
  </si>
  <si>
    <t>SESP15-AX</t>
  </si>
  <si>
    <t>SESP15-NX</t>
  </si>
  <si>
    <t>SESP15-SPX</t>
  </si>
  <si>
    <t>SESP15-ST3ANSPPL</t>
  </si>
  <si>
    <t>SESW30C-T101</t>
  </si>
  <si>
    <t>PISAK BRUSH DWUSTRONNA KOŃCÓWKA CZARNY</t>
  </si>
  <si>
    <t>SESW30C-T102</t>
  </si>
  <si>
    <t>PISAK/BRUSH DWUSTRONNA KOŃCÓWKA CZERWONY</t>
  </si>
  <si>
    <t>SESW30C-T103</t>
  </si>
  <si>
    <t>PISAK/BRUSH DWUSTRONNA KOŃCÓWKA NIEBIESKI</t>
  </si>
  <si>
    <t>SESW30C-T104</t>
  </si>
  <si>
    <t>PISAK/BRUSH DWUSTRONNA KOŃCÓWKA ZIELONY</t>
  </si>
  <si>
    <t>SESW30C-T106</t>
  </si>
  <si>
    <t>PISAK/BRUSH DWUSTRONNA KOŃCÓWKA BRĄZOWY</t>
  </si>
  <si>
    <t>SESW30C-T107</t>
  </si>
  <si>
    <t>PISKA/BRUSH DWUSTRONNA KOŃCÓWKA POMARAŃCZOWY</t>
  </si>
  <si>
    <t>SESW30C-T108</t>
  </si>
  <si>
    <t xml:space="preserve">PISAK/BRUSH DWUSTRONNA KOŃCÓWKA FIOLETOWY </t>
  </si>
  <si>
    <t>SESW30C-T109</t>
  </si>
  <si>
    <t>PIASK/BRUSH DWUSTRONNA KOŃCÓWKA RÓŻOWY</t>
  </si>
  <si>
    <t>SESW30C-T110</t>
  </si>
  <si>
    <t>SESW30C-T111</t>
  </si>
  <si>
    <t>SESW30C-T112</t>
  </si>
  <si>
    <t>SESW30C-T113</t>
  </si>
  <si>
    <t>SESW30C-T114</t>
  </si>
  <si>
    <t>PISAK/BRUSH DWUSTRONNA KOŃCÓWKA TURKUSOWY</t>
  </si>
  <si>
    <t>SESW30C-T115</t>
  </si>
  <si>
    <t>SESW30C-T116</t>
  </si>
  <si>
    <t>SESW30C-T117</t>
  </si>
  <si>
    <t>SESW30C-T118</t>
  </si>
  <si>
    <t>PISAK/BRUSH DWUSTRONNA KOŃCÓWKA CIEMNOBRĄZOWY</t>
  </si>
  <si>
    <t>SESW30C-T119</t>
  </si>
  <si>
    <t>SESW30C-T120</t>
  </si>
  <si>
    <t>PISKA/BRUSH DWUSTRONNA KOŃCÓWKA MAGENTA</t>
  </si>
  <si>
    <t>SESW30C-T122</t>
  </si>
  <si>
    <t>PISAK/BRUSH DWUSTRONNA KOŃCÓWKA ŻÓŁTY</t>
  </si>
  <si>
    <t>SESW30C-T123</t>
  </si>
  <si>
    <t>SESW30C-T124</t>
  </si>
  <si>
    <t>PISAK/BRUSH DWUSTRONNA KOŃCÓWKA BEŻOWY</t>
  </si>
  <si>
    <t>SESW30C-T125</t>
  </si>
  <si>
    <t>PISAK/BRUSH DWUSTRONNA KOŃCÓWKA CIEMNOZIELONY</t>
  </si>
  <si>
    <t>SESW30C-T126</t>
  </si>
  <si>
    <t>SESW30C-T127</t>
  </si>
  <si>
    <t>SESW30C-T128</t>
  </si>
  <si>
    <t>SESW30C-T131</t>
  </si>
  <si>
    <t>SESW30C-T134</t>
  </si>
  <si>
    <t>SESW30C-T135</t>
  </si>
  <si>
    <t>SESW30C-T136</t>
  </si>
  <si>
    <t>SL12-FX</t>
  </si>
  <si>
    <t>SL12-GX</t>
  </si>
  <si>
    <t>SL12-KX</t>
  </si>
  <si>
    <t>SL12-PX</t>
  </si>
  <si>
    <t>SL12-SX</t>
  </si>
  <si>
    <t>SL12-VX</t>
  </si>
  <si>
    <t>SL60-ST4FGKPPL</t>
  </si>
  <si>
    <t>SL60F-F</t>
  </si>
  <si>
    <t>SL60G-G</t>
  </si>
  <si>
    <t>SL60K-K</t>
  </si>
  <si>
    <t>SL60P-P</t>
  </si>
  <si>
    <t>SMW26-AO</t>
  </si>
  <si>
    <t>SMW26-BO</t>
  </si>
  <si>
    <t>SMW26-CO</t>
  </si>
  <si>
    <t>SMW26-DO</t>
  </si>
  <si>
    <t>SMW26-FO</t>
  </si>
  <si>
    <t>SMW26-GO</t>
  </si>
  <si>
    <t>SMW26-VO</t>
  </si>
  <si>
    <t>SMW26-WO</t>
  </si>
  <si>
    <t>SMW56-AO</t>
  </si>
  <si>
    <t>SMW56-BO</t>
  </si>
  <si>
    <t>SMW56-CO</t>
  </si>
  <si>
    <t>SMW56-DO</t>
  </si>
  <si>
    <t>SMW56-FO</t>
  </si>
  <si>
    <t>SMW56-GO</t>
  </si>
  <si>
    <t>SMW56-VO</t>
  </si>
  <si>
    <t>SMW56-WO</t>
  </si>
  <si>
    <t>WFRS-12</t>
  </si>
  <si>
    <t>WFRS-15</t>
  </si>
  <si>
    <t>WFRS-18</t>
  </si>
  <si>
    <t>WFRS-24</t>
  </si>
  <si>
    <t>X100W</t>
  </si>
  <si>
    <t>X100WL</t>
  </si>
  <si>
    <t>X100WM</t>
  </si>
  <si>
    <t>X100WS</t>
  </si>
  <si>
    <t>XBLC35A</t>
  </si>
  <si>
    <t>XBLW355C</t>
  </si>
  <si>
    <t>XGFH-DA</t>
  </si>
  <si>
    <t>XGFH-DC</t>
  </si>
  <si>
    <t>XGFH-DD</t>
  </si>
  <si>
    <t>XGFH-DF</t>
  </si>
  <si>
    <t>XGFH-DP</t>
  </si>
  <si>
    <t>XGFH-DV</t>
  </si>
  <si>
    <t>XGFH-DX</t>
  </si>
  <si>
    <t>XGFH-DZ</t>
  </si>
  <si>
    <t>XGFH-PDX</t>
  </si>
  <si>
    <t>XGFH-PFX</t>
  </si>
  <si>
    <t>XGFH-PGX</t>
  </si>
  <si>
    <t>XGFH-PKX</t>
  </si>
  <si>
    <t>XGFH-PPX</t>
  </si>
  <si>
    <t>XGFH-PSX</t>
  </si>
  <si>
    <t>XGFH-PVX</t>
  </si>
  <si>
    <t>XGFL-103X</t>
  </si>
  <si>
    <t>XGFL-104X</t>
  </si>
  <si>
    <t>XGFL-105X</t>
  </si>
  <si>
    <t>XGFL-106X</t>
  </si>
  <si>
    <t>XGFL-107X</t>
  </si>
  <si>
    <t>XGFL-110X</t>
  </si>
  <si>
    <t>XGFL-114X</t>
  </si>
  <si>
    <t>XGFL-115X</t>
  </si>
  <si>
    <t>XGFL-137X</t>
  </si>
  <si>
    <t>XGFL-140X</t>
  </si>
  <si>
    <t>XGFL-141X</t>
  </si>
  <si>
    <t>XGFL-150X</t>
  </si>
  <si>
    <t>XLRN5H-A</t>
  </si>
  <si>
    <t>XLRN5H-B</t>
  </si>
  <si>
    <t>XLRN5H-C</t>
  </si>
  <si>
    <t>XPP502-WX</t>
  </si>
  <si>
    <t>XPP503-GX</t>
  </si>
  <si>
    <t>XPP505-AX</t>
  </si>
  <si>
    <t>XPP507-SX</t>
  </si>
  <si>
    <t>XSFW34A</t>
  </si>
  <si>
    <t>XZTT805K-W</t>
  </si>
  <si>
    <t xml:space="preserve">KOREKTOR W TAŚMIE 6 M Z CHOWANĄ KOŃCÓWKĄ </t>
  </si>
  <si>
    <t>XZTT805N-W</t>
  </si>
  <si>
    <t>XZTT805S-W</t>
  </si>
  <si>
    <t>XZTT805V-W</t>
  </si>
  <si>
    <t>XZTTR805-W</t>
  </si>
  <si>
    <t>WKŁAD WYMIENNY DO KOREKTORA ZTT805</t>
  </si>
  <si>
    <t>ZEAH06AT</t>
  </si>
  <si>
    <t>ZEH-05GE</t>
  </si>
  <si>
    <t>ZEH-05KE</t>
  </si>
  <si>
    <t>ZEH-05PE</t>
  </si>
  <si>
    <t>ZEH-05SE</t>
  </si>
  <si>
    <t>ZEH-20</t>
  </si>
  <si>
    <t>ZEH-99</t>
  </si>
  <si>
    <t>ZEH03</t>
  </si>
  <si>
    <t>ZEH05</t>
  </si>
  <si>
    <t>ZEH10</t>
  </si>
  <si>
    <t>ZESTAW-CB8-24-KURS</t>
  </si>
  <si>
    <t>ZESTAW-CB9-12-FRH-B</t>
  </si>
  <si>
    <t>ZESTAW-LITERNICTWO-7</t>
  </si>
  <si>
    <t>ZESTAW-PTS7-BN15-T</t>
  </si>
  <si>
    <t>ZESTAW-SES15C-ABCD-L</t>
  </si>
  <si>
    <t>ZESTAW-SES15C-EFGN-L</t>
  </si>
  <si>
    <t>ZESTAW-SES15C-PSVY-L</t>
  </si>
  <si>
    <t>ZL103-WB</t>
  </si>
  <si>
    <t>ZL63-WB</t>
  </si>
  <si>
    <t>ZLC31-WB</t>
  </si>
  <si>
    <t>BL77-ST12PL</t>
  </si>
  <si>
    <t>S20P-ST12PL</t>
  </si>
  <si>
    <t>NAZWA KLIENTA</t>
  </si>
  <si>
    <t>NUMER ZAPASU</t>
  </si>
  <si>
    <t>OPIS</t>
  </si>
  <si>
    <t>ILOŚĆ SZT.</t>
  </si>
  <si>
    <t>Wartość PLN netto</t>
  </si>
  <si>
    <t>12 szt.</t>
  </si>
  <si>
    <t>3474377352005</t>
  </si>
  <si>
    <t>3474377352272</t>
  </si>
  <si>
    <t>3474377351978</t>
  </si>
  <si>
    <t>3474377351992</t>
  </si>
  <si>
    <t>3474377351985</t>
  </si>
  <si>
    <t>3474377352289</t>
  </si>
  <si>
    <t>3474377352326</t>
  </si>
  <si>
    <t>0072512007921</t>
  </si>
  <si>
    <t>3474377352296</t>
  </si>
  <si>
    <t>3474377910359</t>
  </si>
  <si>
    <t>3474371125018</t>
  </si>
  <si>
    <t>3474371127029</t>
  </si>
  <si>
    <t>3474371129054</t>
  </si>
  <si>
    <t>3474370313003</t>
  </si>
  <si>
    <t>3474377900442</t>
  </si>
  <si>
    <t>3474370319005</t>
  </si>
  <si>
    <t>0884851038210</t>
  </si>
  <si>
    <t>6 szt.</t>
  </si>
  <si>
    <t>0884851034496</t>
  </si>
  <si>
    <t>0884851034526</t>
  </si>
  <si>
    <t>0884851034557</t>
  </si>
  <si>
    <t>10 szt.</t>
  </si>
  <si>
    <t>0072512196052</t>
  </si>
  <si>
    <t>0072512196083</t>
  </si>
  <si>
    <t>0072512196113</t>
  </si>
  <si>
    <t>3474370077011</t>
  </si>
  <si>
    <t>3474370077035</t>
  </si>
  <si>
    <t>3474370077028</t>
  </si>
  <si>
    <t>3474370077042</t>
  </si>
  <si>
    <t>3474370077103</t>
  </si>
  <si>
    <t>3474370077127</t>
  </si>
  <si>
    <t>1 szt.</t>
  </si>
  <si>
    <t>0072512197585</t>
  </si>
  <si>
    <t>0072512197615</t>
  </si>
  <si>
    <t>0072512197646</t>
  </si>
  <si>
    <t>0072512229972</t>
  </si>
  <si>
    <t>4902506070951</t>
  </si>
  <si>
    <t>4902506070968</t>
  </si>
  <si>
    <t>0884851051042</t>
  </si>
  <si>
    <t>0884851025401</t>
  </si>
  <si>
    <t>4902506070975</t>
  </si>
  <si>
    <t>1 kpl.</t>
  </si>
  <si>
    <t>1kpl.</t>
  </si>
  <si>
    <t>0884851015418</t>
  </si>
  <si>
    <t>0884851015778</t>
  </si>
  <si>
    <t>0884851051004</t>
  </si>
  <si>
    <t>0884851025425</t>
  </si>
  <si>
    <t>0884851051011</t>
  </si>
  <si>
    <t>0884851015808</t>
  </si>
  <si>
    <t>0884851051028</t>
  </si>
  <si>
    <t>0884851025432</t>
  </si>
  <si>
    <t>0884851015839</t>
  </si>
  <si>
    <t>0884851050991</t>
  </si>
  <si>
    <t>0884851051035</t>
  </si>
  <si>
    <t>0884851051066</t>
  </si>
  <si>
    <t>0884851006653</t>
  </si>
  <si>
    <t>0884851006684</t>
  </si>
  <si>
    <t>0884851006714</t>
  </si>
  <si>
    <t>0810035300941</t>
  </si>
  <si>
    <t>4902506070883</t>
  </si>
  <si>
    <t>4902506070890</t>
  </si>
  <si>
    <t>4902506070906</t>
  </si>
  <si>
    <t>0884851015716</t>
  </si>
  <si>
    <t>0884851015747</t>
  </si>
  <si>
    <t>5902894021367</t>
  </si>
  <si>
    <t>5902894021374</t>
  </si>
  <si>
    <t>5902894021305</t>
  </si>
  <si>
    <t>5902894021381</t>
  </si>
  <si>
    <t>5902894021398</t>
  </si>
  <si>
    <t>5902894021312</t>
  </si>
  <si>
    <t>0072512191224</t>
  </si>
  <si>
    <t>0884851040930</t>
  </si>
  <si>
    <t>0884851040947</t>
  </si>
  <si>
    <t>0884851040954</t>
  </si>
  <si>
    <t>0884851040961</t>
  </si>
  <si>
    <t>0884851040978</t>
  </si>
  <si>
    <t>0884851040985</t>
  </si>
  <si>
    <t>0884851040992</t>
  </si>
  <si>
    <t>0884851041005</t>
  </si>
  <si>
    <t>0884851041098</t>
  </si>
  <si>
    <t>0884851041104</t>
  </si>
  <si>
    <t>0884851041111</t>
  </si>
  <si>
    <t>0884851041128</t>
  </si>
  <si>
    <t>0884851041135</t>
  </si>
  <si>
    <t>0884851041142</t>
  </si>
  <si>
    <t>0884851041159</t>
  </si>
  <si>
    <t>0884851041166</t>
  </si>
  <si>
    <t>0884851059604</t>
  </si>
  <si>
    <t>0884851049834</t>
  </si>
  <si>
    <t>0884851049841</t>
  </si>
  <si>
    <t>0884851049865</t>
  </si>
  <si>
    <t>0884851049872</t>
  </si>
  <si>
    <t>0884851049889</t>
  </si>
  <si>
    <t>0884851049896</t>
  </si>
  <si>
    <t>0884851049902</t>
  </si>
  <si>
    <t>4902506336477</t>
  </si>
  <si>
    <t>4902506336460</t>
  </si>
  <si>
    <t>0884851009326</t>
  </si>
  <si>
    <t>0884851009302</t>
  </si>
  <si>
    <t>0884851009364</t>
  </si>
  <si>
    <t>0884851009340</t>
  </si>
  <si>
    <t>0884851020741</t>
  </si>
  <si>
    <t>0884851024213</t>
  </si>
  <si>
    <t>0884851024244</t>
  </si>
  <si>
    <t>0884851038234</t>
  </si>
  <si>
    <t>0884851038227</t>
  </si>
  <si>
    <t>4902506071972</t>
  </si>
  <si>
    <t>4902506071989</t>
  </si>
  <si>
    <t>4902506071996</t>
  </si>
  <si>
    <t>4902506072009</t>
  </si>
  <si>
    <t>4902506072016</t>
  </si>
  <si>
    <t>4902506072078</t>
  </si>
  <si>
    <t>4902506072092</t>
  </si>
  <si>
    <t>4902506072085</t>
  </si>
  <si>
    <t>4902506072108</t>
  </si>
  <si>
    <t>4902506072115</t>
  </si>
  <si>
    <t>4902506072146</t>
  </si>
  <si>
    <t>5902894017643</t>
  </si>
  <si>
    <t>5902894017650</t>
  </si>
  <si>
    <t>5902894017667</t>
  </si>
  <si>
    <t>5902894017674</t>
  </si>
  <si>
    <t>4902506072634</t>
  </si>
  <si>
    <t>4902506072481</t>
  </si>
  <si>
    <t>4902506072511</t>
  </si>
  <si>
    <t>4902506072528</t>
  </si>
  <si>
    <t>4902506072559</t>
  </si>
  <si>
    <t>4902506072566</t>
  </si>
  <si>
    <t>4902506072641</t>
  </si>
  <si>
    <t>4902506072658</t>
  </si>
  <si>
    <t>4902506072689</t>
  </si>
  <si>
    <t>4902506072702</t>
  </si>
  <si>
    <t>4902506072719</t>
  </si>
  <si>
    <t>4902506072726</t>
  </si>
  <si>
    <t>4902506072764</t>
  </si>
  <si>
    <t>4902506072795</t>
  </si>
  <si>
    <t>4902506072818</t>
  </si>
  <si>
    <t>4902506072849</t>
  </si>
  <si>
    <t>4902506072863</t>
  </si>
  <si>
    <t>4902506072900</t>
  </si>
  <si>
    <t>4902506072917</t>
  </si>
  <si>
    <t>4902506072931</t>
  </si>
  <si>
    <t>4902506072948</t>
  </si>
  <si>
    <t>4902506072955</t>
  </si>
  <si>
    <t>4902506072962</t>
  </si>
  <si>
    <t>4902506072979</t>
  </si>
  <si>
    <t>4902506073006</t>
  </si>
  <si>
    <t>4902506073013</t>
  </si>
  <si>
    <t>4902506073037</t>
  </si>
  <si>
    <t>4902506073051</t>
  </si>
  <si>
    <t>5902894017681</t>
  </si>
  <si>
    <t>5902894017735</t>
  </si>
  <si>
    <t>5902894017742</t>
  </si>
  <si>
    <t>5902894017759</t>
  </si>
  <si>
    <t>5902894017766</t>
  </si>
  <si>
    <t>5902894017773</t>
  </si>
  <si>
    <t>5902894017780</t>
  </si>
  <si>
    <t>5902894017797</t>
  </si>
  <si>
    <t>5902894017803</t>
  </si>
  <si>
    <t>5902894017810</t>
  </si>
  <si>
    <t>5902894017827</t>
  </si>
  <si>
    <t>4902506074072</t>
  </si>
  <si>
    <t>3474377921324</t>
  </si>
  <si>
    <t>36 szt.</t>
  </si>
  <si>
    <t>0884851026002</t>
  </si>
  <si>
    <t>3474377910632</t>
  </si>
  <si>
    <t>3474377910649</t>
  </si>
  <si>
    <t>3474377910656</t>
  </si>
  <si>
    <t>3474377922437</t>
  </si>
  <si>
    <t>0072512244326</t>
  </si>
  <si>
    <t>0072512244357</t>
  </si>
  <si>
    <t>0072512244388</t>
  </si>
  <si>
    <t>0072512244418</t>
  </si>
  <si>
    <t>0072512238646</t>
  </si>
  <si>
    <t>0072512238677</t>
  </si>
  <si>
    <t>0072512238707</t>
  </si>
  <si>
    <t>3474371006041</t>
  </si>
  <si>
    <t>0072512167045</t>
  </si>
  <si>
    <t>0072512167076</t>
  </si>
  <si>
    <t>0884851052469</t>
  </si>
  <si>
    <t>0884851025616</t>
  </si>
  <si>
    <t>0072512167106</t>
  </si>
  <si>
    <t>0072512203040</t>
  </si>
  <si>
    <t>0884851025623</t>
  </si>
  <si>
    <t>0884851009074</t>
  </si>
  <si>
    <t>0884851025630</t>
  </si>
  <si>
    <t>0884851052483</t>
  </si>
  <si>
    <t>0884851052506</t>
  </si>
  <si>
    <t>0884851009135</t>
  </si>
  <si>
    <t>0884851025647</t>
  </si>
  <si>
    <t>0884851052520</t>
  </si>
  <si>
    <t>0884851052537</t>
  </si>
  <si>
    <t>0072512203071</t>
  </si>
  <si>
    <t>0072512167229</t>
  </si>
  <si>
    <t>0072512167250</t>
  </si>
  <si>
    <t>0072512167281</t>
  </si>
  <si>
    <t>0884851026200</t>
  </si>
  <si>
    <t>0884851026224</t>
  </si>
  <si>
    <t>0884851019899</t>
  </si>
  <si>
    <t>0884851019912</t>
  </si>
  <si>
    <t>0884851019936</t>
  </si>
  <si>
    <t>0884851019950</t>
  </si>
  <si>
    <t>0884851019974</t>
  </si>
  <si>
    <t>0884851019998</t>
  </si>
  <si>
    <t>0884851055422</t>
  </si>
  <si>
    <t>0884851055439</t>
  </si>
  <si>
    <t>0884851055446</t>
  </si>
  <si>
    <t>0884851055453</t>
  </si>
  <si>
    <t>0884851055460</t>
  </si>
  <si>
    <t>0884851055477</t>
  </si>
  <si>
    <t>0884851055484</t>
  </si>
  <si>
    <t>0884851055491</t>
  </si>
  <si>
    <t>0884851055545</t>
  </si>
  <si>
    <t>0884851055552</t>
  </si>
  <si>
    <t>0884851055576</t>
  </si>
  <si>
    <t>0884851055583</t>
  </si>
  <si>
    <t>0884851055507</t>
  </si>
  <si>
    <t>0884851055514</t>
  </si>
  <si>
    <t>0884851055521</t>
  </si>
  <si>
    <t>0884851055538</t>
  </si>
  <si>
    <t>0884851025340</t>
  </si>
  <si>
    <t>0884851055590</t>
  </si>
  <si>
    <t>0884851016843</t>
  </si>
  <si>
    <t>0884851016850</t>
  </si>
  <si>
    <t>4902506065490</t>
  </si>
  <si>
    <t>4902506065406</t>
  </si>
  <si>
    <t>4902506065513</t>
  </si>
  <si>
    <t>4902506065520</t>
  </si>
  <si>
    <t>4902506065537</t>
  </si>
  <si>
    <t>4902506065544</t>
  </si>
  <si>
    <t>4902506065551</t>
  </si>
  <si>
    <t>4902506065568</t>
  </si>
  <si>
    <t>4902506065575</t>
  </si>
  <si>
    <t>4902506065933</t>
  </si>
  <si>
    <t>4902506065582</t>
  </si>
  <si>
    <t>4902506065599</t>
  </si>
  <si>
    <t>4902506065605</t>
  </si>
  <si>
    <t>4902506065612</t>
  </si>
  <si>
    <t>4902506065629</t>
  </si>
  <si>
    <t>4902506069719</t>
  </si>
  <si>
    <t>4902506069726</t>
  </si>
  <si>
    <t>4902506069733</t>
  </si>
  <si>
    <t>4902506069740</t>
  </si>
  <si>
    <t>4902506074782</t>
  </si>
  <si>
    <t>4902506074799</t>
  </si>
  <si>
    <t>4902506074805</t>
  </si>
  <si>
    <t>4902506074812</t>
  </si>
  <si>
    <t>3474374500010</t>
  </si>
  <si>
    <t>3474374500034</t>
  </si>
  <si>
    <t>3474374500027</t>
  </si>
  <si>
    <t>3474374500041</t>
  </si>
  <si>
    <t>3474377910717</t>
  </si>
  <si>
    <t>3474377910724</t>
  </si>
  <si>
    <t>3474377910731</t>
  </si>
  <si>
    <t>3474377910748</t>
  </si>
  <si>
    <t>3474377910755</t>
  </si>
  <si>
    <t>3474377910762</t>
  </si>
  <si>
    <t>3474377910779</t>
  </si>
  <si>
    <t>3474377910786</t>
  </si>
  <si>
    <t>0884851032539</t>
  </si>
  <si>
    <t>0884851032546</t>
  </si>
  <si>
    <t>0884851032553</t>
  </si>
  <si>
    <t>0884851032560</t>
  </si>
  <si>
    <t>5902894021794</t>
  </si>
  <si>
    <t>0884851047946</t>
  </si>
  <si>
    <t>0884851047953</t>
  </si>
  <si>
    <t>0884851047960</t>
  </si>
  <si>
    <t>0884851047977</t>
  </si>
  <si>
    <t>4902506069795</t>
  </si>
  <si>
    <t>4902506069801</t>
  </si>
  <si>
    <t>4902506069818</t>
  </si>
  <si>
    <t>4902506069825</t>
  </si>
  <si>
    <t>0884851030092</t>
  </si>
  <si>
    <t>0884851030108</t>
  </si>
  <si>
    <t>0884851030115</t>
  </si>
  <si>
    <t>0884851030122</t>
  </si>
  <si>
    <t>3474370160010</t>
  </si>
  <si>
    <t>4902506071361</t>
  </si>
  <si>
    <t>4902506071378</t>
  </si>
  <si>
    <t>4902506071385</t>
  </si>
  <si>
    <t>4902506071392</t>
  </si>
  <si>
    <t>4902506070463</t>
  </si>
  <si>
    <t>4902506070470</t>
  </si>
  <si>
    <t>4902506070487</t>
  </si>
  <si>
    <t>4902506070494</t>
  </si>
  <si>
    <t>0884851042804</t>
  </si>
  <si>
    <t>0884851042811</t>
  </si>
  <si>
    <t>0884851042828</t>
  </si>
  <si>
    <t>0884851042835</t>
  </si>
  <si>
    <t>3474375050019</t>
  </si>
  <si>
    <t>3474375050033</t>
  </si>
  <si>
    <t>3474375050026</t>
  </si>
  <si>
    <t>3474375050040</t>
  </si>
  <si>
    <t>3474375060018</t>
  </si>
  <si>
    <t>3474375060032</t>
  </si>
  <si>
    <t>3474375060025</t>
  </si>
  <si>
    <t>3474375060049</t>
  </si>
  <si>
    <t>3474370310019</t>
  </si>
  <si>
    <t>3474370350015</t>
  </si>
  <si>
    <t>3474370550019</t>
  </si>
  <si>
    <t>4902506067104</t>
  </si>
  <si>
    <t>4902505057111</t>
  </si>
  <si>
    <t>4902506067128</t>
  </si>
  <si>
    <t>3474370850010</t>
  </si>
  <si>
    <t>3474370850034</t>
  </si>
  <si>
    <t>3474370850027</t>
  </si>
  <si>
    <t>3474370850041</t>
  </si>
  <si>
    <t>3474370360014</t>
  </si>
  <si>
    <t>3474370305015</t>
  </si>
  <si>
    <t>3474370305039</t>
  </si>
  <si>
    <t>3474370305022</t>
  </si>
  <si>
    <t>0884851038111</t>
  </si>
  <si>
    <t>0884851038128</t>
  </si>
  <si>
    <t>0884851038135</t>
  </si>
  <si>
    <t>0884851038142</t>
  </si>
  <si>
    <t>0884851038159</t>
  </si>
  <si>
    <t>0884851051431</t>
  </si>
  <si>
    <t>0884851051448</t>
  </si>
  <si>
    <t>0884851051462</t>
  </si>
  <si>
    <t>0884851051486</t>
  </si>
  <si>
    <t>0884851051493</t>
  </si>
  <si>
    <t>0884851051530</t>
  </si>
  <si>
    <t>4711577003580</t>
  </si>
  <si>
    <t>4711577003597</t>
  </si>
  <si>
    <t>4711577003603</t>
  </si>
  <si>
    <t>4711577003610</t>
  </si>
  <si>
    <t>0884851007612</t>
  </si>
  <si>
    <t>0884851007643</t>
  </si>
  <si>
    <t>0884851007674</t>
  </si>
  <si>
    <t>0884851007704</t>
  </si>
  <si>
    <t>0884851007735</t>
  </si>
  <si>
    <t>0884851007766</t>
  </si>
  <si>
    <t>4902506071002</t>
  </si>
  <si>
    <t>4902506071019</t>
  </si>
  <si>
    <t>4902506071026</t>
  </si>
  <si>
    <t>4902506071064</t>
  </si>
  <si>
    <t>24 szt,</t>
  </si>
  <si>
    <t>0884851060136</t>
  </si>
  <si>
    <t>0884851041890</t>
  </si>
  <si>
    <t>0884851041906</t>
  </si>
  <si>
    <t>0884851060143</t>
  </si>
  <si>
    <t>0884851041913</t>
  </si>
  <si>
    <t>0884851060150</t>
  </si>
  <si>
    <t>0884851041920</t>
  </si>
  <si>
    <t>0884851060174</t>
  </si>
  <si>
    <t>0884851060181</t>
  </si>
  <si>
    <t>0884851060198</t>
  </si>
  <si>
    <t>0884851041937</t>
  </si>
  <si>
    <t>0884851060167</t>
  </si>
  <si>
    <t>0884851060211</t>
  </si>
  <si>
    <t>3474370520012</t>
  </si>
  <si>
    <t>3474370520036</t>
  </si>
  <si>
    <t>3474370520029</t>
  </si>
  <si>
    <t>3474370520043</t>
  </si>
  <si>
    <t>3474370520050</t>
  </si>
  <si>
    <t>3474370520067</t>
  </si>
  <si>
    <t>3474370520074</t>
  </si>
  <si>
    <t>3474370520098</t>
  </si>
  <si>
    <t>3474370520104</t>
  </si>
  <si>
    <t>3474370520111</t>
  </si>
  <si>
    <t>3474370520128</t>
  </si>
  <si>
    <t>3474370520159</t>
  </si>
  <si>
    <t>0884851035332</t>
  </si>
  <si>
    <t>0884851035677</t>
  </si>
  <si>
    <t>0884851035684</t>
  </si>
  <si>
    <t>0884851035691</t>
  </si>
  <si>
    <t>0884851035707</t>
  </si>
  <si>
    <t>0884851035714</t>
  </si>
  <si>
    <t>0884851035721</t>
  </si>
  <si>
    <t>0884851035738</t>
  </si>
  <si>
    <t>0884851035745</t>
  </si>
  <si>
    <t>0884851035752</t>
  </si>
  <si>
    <t>0884851035769</t>
  </si>
  <si>
    <t>0884851035776</t>
  </si>
  <si>
    <t>0884851035783</t>
  </si>
  <si>
    <t>0884851045003</t>
  </si>
  <si>
    <t>0884851045010</t>
  </si>
  <si>
    <t>0884851045027</t>
  </si>
  <si>
    <t>4711577031989</t>
  </si>
  <si>
    <t>4711577031927</t>
  </si>
  <si>
    <t>4711577031941</t>
  </si>
  <si>
    <t>4711577031965</t>
  </si>
  <si>
    <t>4902506065773</t>
  </si>
  <si>
    <t>4902506065780</t>
  </si>
  <si>
    <t>4902506065797</t>
  </si>
  <si>
    <t>4902506065803</t>
  </si>
  <si>
    <t>4902506065810</t>
  </si>
  <si>
    <t>4902506065827</t>
  </si>
  <si>
    <t>4902506065834</t>
  </si>
  <si>
    <t>4902506065841</t>
  </si>
  <si>
    <t>4902506069962</t>
  </si>
  <si>
    <t>4902506069979</t>
  </si>
  <si>
    <t>4902506069986</t>
  </si>
  <si>
    <t>4902506069993</t>
  </si>
  <si>
    <t>4902506070005</t>
  </si>
  <si>
    <t>4902506070012</t>
  </si>
  <si>
    <t>4902506070029</t>
  </si>
  <si>
    <t>3474370111234</t>
  </si>
  <si>
    <t>3474370114235</t>
  </si>
  <si>
    <t>3474370112231</t>
  </si>
  <si>
    <t>3474370113238</t>
  </si>
  <si>
    <t>0884851061300</t>
  </si>
  <si>
    <t>0884851061324</t>
  </si>
  <si>
    <t>0884851061331</t>
  </si>
  <si>
    <t>0884851061348</t>
  </si>
  <si>
    <t>0884851061355</t>
  </si>
  <si>
    <t>0884851061362</t>
  </si>
  <si>
    <t>5 szt.</t>
  </si>
  <si>
    <t>0884851021441</t>
  </si>
  <si>
    <t>0884851021496</t>
  </si>
  <si>
    <t>0884851021533</t>
  </si>
  <si>
    <t>0884851021595</t>
  </si>
  <si>
    <t>4902506320575</t>
  </si>
  <si>
    <t>4711577067582</t>
  </si>
  <si>
    <t>48 szt.</t>
  </si>
  <si>
    <t>0884851002068</t>
  </si>
  <si>
    <t>3474370026200</t>
  </si>
  <si>
    <t>0072512269046</t>
  </si>
  <si>
    <t>60 szt.</t>
  </si>
  <si>
    <t>4711577007571</t>
  </si>
  <si>
    <t>3474370260505</t>
  </si>
  <si>
    <t>3474370026101</t>
  </si>
  <si>
    <t>5902894022012</t>
  </si>
  <si>
    <t>5902894022029</t>
  </si>
  <si>
    <t>5902894022036</t>
  </si>
  <si>
    <t>5902894022043</t>
  </si>
  <si>
    <t>3474377922093</t>
  </si>
  <si>
    <t>3474370026316</t>
  </si>
  <si>
    <t>S20P-C30A</t>
  </si>
  <si>
    <t>BL2007-WA1WZCPL</t>
  </si>
  <si>
    <t>BL77-D3X</t>
  </si>
  <si>
    <t>BXLM702-A2</t>
  </si>
  <si>
    <t>BXLM702-B2</t>
  </si>
  <si>
    <t>BXLM702-C2</t>
  </si>
  <si>
    <t>BXLM702-D2</t>
  </si>
  <si>
    <t>BXLM702-F2</t>
  </si>
  <si>
    <t>BXLM702-P2</t>
  </si>
  <si>
    <t>BXLM702-S2</t>
  </si>
  <si>
    <t>BXLM702-V2</t>
  </si>
  <si>
    <t>CA2-HB</t>
  </si>
  <si>
    <t>CH2-AO</t>
  </si>
  <si>
    <t>CH2-DO</t>
  </si>
  <si>
    <t>CH2-EO</t>
  </si>
  <si>
    <t>CH2F-G</t>
  </si>
  <si>
    <t>CH2-FO</t>
  </si>
  <si>
    <t>CH2F-P</t>
  </si>
  <si>
    <t>CH2-GO</t>
  </si>
  <si>
    <t>CH2-KO</t>
  </si>
  <si>
    <t>CH2-VO</t>
  </si>
  <si>
    <t>CMB-A</t>
  </si>
  <si>
    <t>CMB-B</t>
  </si>
  <si>
    <t>CMB-C</t>
  </si>
  <si>
    <t>CN2-D</t>
  </si>
  <si>
    <t>CN2-P</t>
  </si>
  <si>
    <t>DCD4432T</t>
  </si>
  <si>
    <t>DCD5425T</t>
  </si>
  <si>
    <t>DCF132A</t>
  </si>
  <si>
    <t>DCF242T</t>
  </si>
  <si>
    <t>DCF243T</t>
  </si>
  <si>
    <t>DCF442B</t>
  </si>
  <si>
    <t>DCF444A</t>
  </si>
  <si>
    <t>DCF444C</t>
  </si>
  <si>
    <t>DCF446A</t>
  </si>
  <si>
    <t>DCF446B</t>
  </si>
  <si>
    <t>DCF446C</t>
  </si>
  <si>
    <t>DCF644C</t>
  </si>
  <si>
    <t>DCF646C</t>
  </si>
  <si>
    <t>FR-101X</t>
  </si>
  <si>
    <t>FR-102X</t>
  </si>
  <si>
    <t>FR-103X</t>
  </si>
  <si>
    <t>FR-104X</t>
  </si>
  <si>
    <t>FR-105X</t>
  </si>
  <si>
    <t>FR-106X</t>
  </si>
  <si>
    <t>FR-107X</t>
  </si>
  <si>
    <t>FR-109X</t>
  </si>
  <si>
    <t>FR-111X</t>
  </si>
  <si>
    <t>FR-114X</t>
  </si>
  <si>
    <t>FR-140X</t>
  </si>
  <si>
    <t>FR-150X</t>
  </si>
  <si>
    <t>K110-VAX</t>
  </si>
  <si>
    <t>K110-VBX</t>
  </si>
  <si>
    <t>K110-VCX</t>
  </si>
  <si>
    <t>K110-VDX</t>
  </si>
  <si>
    <t>K110-VFX</t>
  </si>
  <si>
    <t>K110-VGX</t>
  </si>
  <si>
    <t>K110-VPX</t>
  </si>
  <si>
    <t>K110V-ST4ABCDPL</t>
  </si>
  <si>
    <t>K110V-ST4FGPVPL</t>
  </si>
  <si>
    <t>K110V-ST8PL</t>
  </si>
  <si>
    <t>K110-VVX</t>
  </si>
  <si>
    <t>MW85-EE</t>
  </si>
  <si>
    <t>MW85-FE</t>
  </si>
  <si>
    <t>MW85-VE</t>
  </si>
  <si>
    <t>MW85-WA4AEFVPL</t>
  </si>
  <si>
    <t>P1035-A</t>
  </si>
  <si>
    <t>P1035-B</t>
  </si>
  <si>
    <t>P1035-C</t>
  </si>
  <si>
    <t>PH802ST</t>
  </si>
  <si>
    <t>PH803ST</t>
  </si>
  <si>
    <t>PPB-7</t>
  </si>
  <si>
    <t>PPR-5X</t>
  </si>
  <si>
    <t>PPR-7</t>
  </si>
  <si>
    <t>SES15C-D4X</t>
  </si>
  <si>
    <t>SES15C-E3X</t>
  </si>
  <si>
    <t>SES15C-F2X</t>
  </si>
  <si>
    <t>SES15C-F3X</t>
  </si>
  <si>
    <t>SES15C-K2X</t>
  </si>
  <si>
    <t>SES15C-ST6DEFFKVPL</t>
  </si>
  <si>
    <t>SES15C-V3X</t>
  </si>
  <si>
    <t>Z2-1N</t>
  </si>
  <si>
    <t>ZESTAW-PTS15-BN-K</t>
  </si>
  <si>
    <t>3474370315007</t>
  </si>
  <si>
    <t>3474370317001</t>
  </si>
  <si>
    <t>3474377910335</t>
  </si>
  <si>
    <t>3474377352302</t>
  </si>
  <si>
    <t>3474377910366</t>
  </si>
  <si>
    <t>3474370177018</t>
  </si>
  <si>
    <t>3474370177032</t>
  </si>
  <si>
    <t>3474370177025</t>
  </si>
  <si>
    <t>3474370177049</t>
  </si>
  <si>
    <t>3474370177100</t>
  </si>
  <si>
    <t>3474370177124</t>
  </si>
  <si>
    <t>0884851006745</t>
  </si>
  <si>
    <t>0884851006776</t>
  </si>
  <si>
    <t>0884851037565</t>
  </si>
  <si>
    <t>0884851006806</t>
  </si>
  <si>
    <t>0884851007377</t>
  </si>
  <si>
    <t>0884851037572</t>
  </si>
  <si>
    <t>0884851008961</t>
  </si>
  <si>
    <t>0884851037589</t>
  </si>
  <si>
    <t>0884851008992</t>
  </si>
  <si>
    <t>0884851037596</t>
  </si>
  <si>
    <t>0884851009029</t>
  </si>
  <si>
    <t>0884851006837</t>
  </si>
  <si>
    <t>5902894022647</t>
  </si>
  <si>
    <t>5902894022654</t>
  </si>
  <si>
    <t>5902894022661</t>
  </si>
  <si>
    <t>5902894022678</t>
  </si>
  <si>
    <t>5902894022692</t>
  </si>
  <si>
    <t>5902894022708</t>
  </si>
  <si>
    <t>5902894022715</t>
  </si>
  <si>
    <t>5902894022722</t>
  </si>
  <si>
    <t>5902894022739</t>
  </si>
  <si>
    <t>5902894022746</t>
  </si>
  <si>
    <t>0884851033284</t>
  </si>
  <si>
    <t>0884851033291</t>
  </si>
  <si>
    <t>0884851033307</t>
  </si>
  <si>
    <t>0884851033192</t>
  </si>
  <si>
    <t>0884851033208</t>
  </si>
  <si>
    <t>0884851033215</t>
  </si>
  <si>
    <t>0884851033222</t>
  </si>
  <si>
    <t>0884851033239</t>
  </si>
  <si>
    <t>0884851033246</t>
  </si>
  <si>
    <t>0884851033253</t>
  </si>
  <si>
    <t>0884851033260</t>
  </si>
  <si>
    <t>0884851033277</t>
  </si>
  <si>
    <t>0884851052476</t>
  </si>
  <si>
    <t>4902506070982</t>
  </si>
  <si>
    <t>5902894025204</t>
  </si>
  <si>
    <t>5902894025211</t>
  </si>
  <si>
    <t>5902894025006</t>
  </si>
  <si>
    <t>5902894026058</t>
  </si>
  <si>
    <t>5902894025013</t>
  </si>
  <si>
    <t>4902506070999</t>
  </si>
  <si>
    <t>4902506064837</t>
  </si>
  <si>
    <t>4902506064844</t>
  </si>
  <si>
    <t>4902506064851</t>
  </si>
  <si>
    <t>4902506269102</t>
  </si>
  <si>
    <t>4902506269126</t>
  </si>
  <si>
    <t>4902506269133</t>
  </si>
  <si>
    <t>4902506269218</t>
  </si>
  <si>
    <t>4902506269287</t>
  </si>
  <si>
    <t>4902506269201</t>
  </si>
  <si>
    <t>4902506269195</t>
  </si>
  <si>
    <t>4902506269225</t>
  </si>
  <si>
    <t>4902506269249</t>
  </si>
  <si>
    <t>4902506269270</t>
  </si>
  <si>
    <t>4902506269331</t>
  </si>
  <si>
    <t>4902506269348</t>
  </si>
  <si>
    <t>4902506269355</t>
  </si>
  <si>
    <t>4902506269362</t>
  </si>
  <si>
    <t>4902506269379</t>
  </si>
  <si>
    <t>4902506269393</t>
  </si>
  <si>
    <t>3474370505040</t>
  </si>
  <si>
    <t>3474370505163</t>
  </si>
  <si>
    <t>3474370505248</t>
  </si>
  <si>
    <t>3474370505026</t>
  </si>
  <si>
    <t>3474370505064</t>
  </si>
  <si>
    <t>3474370505088</t>
  </si>
  <si>
    <t>3474370505828</t>
  </si>
  <si>
    <t>4902506072153</t>
  </si>
  <si>
    <t>4902506072160</t>
  </si>
  <si>
    <t>4902506072627</t>
  </si>
  <si>
    <t>4902506072696</t>
  </si>
  <si>
    <t>4902506072733</t>
  </si>
  <si>
    <t>4902506072801</t>
  </si>
  <si>
    <t>4902506072832</t>
  </si>
  <si>
    <t>4902506072856</t>
  </si>
  <si>
    <t>4902506072870</t>
  </si>
  <si>
    <t>4902506072887</t>
  </si>
  <si>
    <t>4902506073020</t>
  </si>
  <si>
    <t>4902506073068</t>
  </si>
  <si>
    <t>4902506048660</t>
  </si>
  <si>
    <t>4711577038537</t>
  </si>
  <si>
    <t>4711577054674</t>
  </si>
  <si>
    <t>3474377352852</t>
  </si>
  <si>
    <t>4902506143228</t>
  </si>
  <si>
    <t>4902506143297</t>
  </si>
  <si>
    <t>4902506143280</t>
  </si>
  <si>
    <t>4902506143365</t>
  </si>
  <si>
    <t>4016284332030</t>
  </si>
  <si>
    <t>4016284332023</t>
  </si>
  <si>
    <t>5011433139033</t>
  </si>
  <si>
    <t>4016284338117</t>
  </si>
  <si>
    <t>3474377352869</t>
  </si>
  <si>
    <t>5902894022166</t>
  </si>
  <si>
    <t>0884851059840</t>
  </si>
  <si>
    <t>0884851059864</t>
  </si>
  <si>
    <t>0884851059888</t>
  </si>
  <si>
    <t>5902894026591</t>
  </si>
  <si>
    <t>5902894026584</t>
  </si>
  <si>
    <t>3474377921195</t>
  </si>
  <si>
    <t>3474377923106</t>
  </si>
  <si>
    <t>3474377923113</t>
  </si>
  <si>
    <t>3474377922598</t>
  </si>
  <si>
    <t>3474377922604</t>
  </si>
  <si>
    <t>3474377922611</t>
  </si>
  <si>
    <t>5902894017070</t>
  </si>
  <si>
    <t>4902506080172</t>
  </si>
  <si>
    <t>4902506080189</t>
  </si>
  <si>
    <t>5902894017834</t>
  </si>
  <si>
    <t>4902506074867</t>
  </si>
  <si>
    <t>4902506074874</t>
  </si>
  <si>
    <t>4902506074881</t>
  </si>
  <si>
    <t>4902506074898</t>
  </si>
  <si>
    <t>3474374500058</t>
  </si>
  <si>
    <t>3474374500065</t>
  </si>
  <si>
    <t>3474374500072</t>
  </si>
  <si>
    <t>5902894016073</t>
  </si>
  <si>
    <t>3474374500126</t>
  </si>
  <si>
    <t>5902894013409</t>
  </si>
  <si>
    <t>4902506078001</t>
  </si>
  <si>
    <t>4902506078018</t>
  </si>
  <si>
    <t>4902506078025</t>
  </si>
  <si>
    <t>4902506078117</t>
  </si>
  <si>
    <t>4902506078049</t>
  </si>
  <si>
    <t>4902506078056</t>
  </si>
  <si>
    <t>4711577020624</t>
  </si>
  <si>
    <t>4711577020631</t>
  </si>
  <si>
    <t>4711577020648</t>
  </si>
  <si>
    <t>3474377360017</t>
  </si>
  <si>
    <t>3474377360031</t>
  </si>
  <si>
    <t>3474377360024</t>
  </si>
  <si>
    <t>3474372203005</t>
  </si>
  <si>
    <t>3474372205009</t>
  </si>
  <si>
    <t>3474372207003</t>
  </si>
  <si>
    <t>3474372209007</t>
  </si>
  <si>
    <t>3474371003002</t>
  </si>
  <si>
    <t>3474371005006</t>
  </si>
  <si>
    <t>3474371007000</t>
  </si>
  <si>
    <t>4902506066886</t>
  </si>
  <si>
    <t>4902506066893</t>
  </si>
  <si>
    <t>4902506066909</t>
  </si>
  <si>
    <t>4902506066916</t>
  </si>
  <si>
    <t>4902506984012</t>
  </si>
  <si>
    <t>4902506314352</t>
  </si>
  <si>
    <t>4711577003573</t>
  </si>
  <si>
    <t>3474372507035</t>
  </si>
  <si>
    <t>3474372507028</t>
  </si>
  <si>
    <t>5011433901296</t>
  </si>
  <si>
    <t>5902894026072</t>
  </si>
  <si>
    <t>5011433055036</t>
  </si>
  <si>
    <t>4902506287052</t>
  </si>
  <si>
    <t>4902506287069</t>
  </si>
  <si>
    <t>4902506364999</t>
  </si>
  <si>
    <t>4902506287076</t>
  </si>
  <si>
    <t>4902506365019</t>
  </si>
  <si>
    <t>4902506287083</t>
  </si>
  <si>
    <t>4902506365026</t>
  </si>
  <si>
    <t>4902506365002</t>
  </si>
  <si>
    <t>4902506412904</t>
  </si>
  <si>
    <t>4902506287090</t>
  </si>
  <si>
    <t>4902506365033</t>
  </si>
  <si>
    <t>4902506412911</t>
  </si>
  <si>
    <t>4902506287106</t>
  </si>
  <si>
    <t>4902506412928</t>
  </si>
  <si>
    <t>4902506287113</t>
  </si>
  <si>
    <t>4902506412935</t>
  </si>
  <si>
    <t>4902506412942</t>
  </si>
  <si>
    <t>4902506365040</t>
  </si>
  <si>
    <t>4902506287120</t>
  </si>
  <si>
    <t>4902506365057</t>
  </si>
  <si>
    <t>4902506287137</t>
  </si>
  <si>
    <t>4902506365064</t>
  </si>
  <si>
    <t>4902506365071</t>
  </si>
  <si>
    <t>4902506287144</t>
  </si>
  <si>
    <t>4902506365088</t>
  </si>
  <si>
    <t>4902506365095</t>
  </si>
  <si>
    <t>5902894023156</t>
  </si>
  <si>
    <t>5902894023583</t>
  </si>
  <si>
    <t>5902894023170</t>
  </si>
  <si>
    <t>5902894023187</t>
  </si>
  <si>
    <t>4902506412959</t>
  </si>
  <si>
    <t>4902506287151</t>
  </si>
  <si>
    <t>4902506365101</t>
  </si>
  <si>
    <t>4902506287168</t>
  </si>
  <si>
    <t>5902894023163</t>
  </si>
  <si>
    <t>5902894023194</t>
  </si>
  <si>
    <t>5902894023200</t>
  </si>
  <si>
    <t>5902894023989</t>
  </si>
  <si>
    <t>4711577071893</t>
  </si>
  <si>
    <t>4711577071909</t>
  </si>
  <si>
    <t>4711577071916</t>
  </si>
  <si>
    <t>4711577071923</t>
  </si>
  <si>
    <t>4711577071930</t>
  </si>
  <si>
    <t>4711577071947</t>
  </si>
  <si>
    <t>4711577071954</t>
  </si>
  <si>
    <t>4711577071961</t>
  </si>
  <si>
    <t>4711577071978</t>
  </si>
  <si>
    <t>4711577071985</t>
  </si>
  <si>
    <t>4711577071992</t>
  </si>
  <si>
    <t>4711577072005</t>
  </si>
  <si>
    <t>4711577072012</t>
  </si>
  <si>
    <t>4711577072029</t>
  </si>
  <si>
    <t>4711577072036</t>
  </si>
  <si>
    <t>4711577072043</t>
  </si>
  <si>
    <t>4711577072050</t>
  </si>
  <si>
    <t>4711577072067</t>
  </si>
  <si>
    <t>4711577072074</t>
  </si>
  <si>
    <t>4711577072081</t>
  </si>
  <si>
    <t>4711577072098</t>
  </si>
  <si>
    <t>4711577072104</t>
  </si>
  <si>
    <t>4711577072111</t>
  </si>
  <si>
    <t>4711577072128</t>
  </si>
  <si>
    <t>4711577072135</t>
  </si>
  <si>
    <t>4711577072142</t>
  </si>
  <si>
    <t>4711577072159</t>
  </si>
  <si>
    <t>4711577072166</t>
  </si>
  <si>
    <t>4711577072173</t>
  </si>
  <si>
    <t>4711577072180</t>
  </si>
  <si>
    <t>5902894020070</t>
  </si>
  <si>
    <t>4902506069955</t>
  </si>
  <si>
    <t>4711577025643</t>
  </si>
  <si>
    <t>4711577025667</t>
  </si>
  <si>
    <t>4711577025681</t>
  </si>
  <si>
    <t>4711577025704</t>
  </si>
  <si>
    <t>4902506327499</t>
  </si>
  <si>
    <t>4902506327628</t>
  </si>
  <si>
    <t>4902506377272</t>
  </si>
  <si>
    <t>4902506377289</t>
  </si>
  <si>
    <t>4902506377296</t>
  </si>
  <si>
    <t>4902506377302</t>
  </si>
  <si>
    <t>4902506377319</t>
  </si>
  <si>
    <t>4902506377326</t>
  </si>
  <si>
    <t>4902506377333</t>
  </si>
  <si>
    <t>4902506377340</t>
  </si>
  <si>
    <t>4902506143037</t>
  </si>
  <si>
    <t>4902506143044</t>
  </si>
  <si>
    <t>4902506143051</t>
  </si>
  <si>
    <t>4902506143068</t>
  </si>
  <si>
    <t>4902506143075</t>
  </si>
  <si>
    <t>4902506143099</t>
  </si>
  <si>
    <t>4902506143105</t>
  </si>
  <si>
    <t>4902506143129</t>
  </si>
  <si>
    <t>4902506143150</t>
  </si>
  <si>
    <t>4902506143167</t>
  </si>
  <si>
    <t>4902506143174</t>
  </si>
  <si>
    <t>4902506143181</t>
  </si>
  <si>
    <t>4902506327734</t>
  </si>
  <si>
    <t>4902506327741</t>
  </si>
  <si>
    <t>4902506327758</t>
  </si>
  <si>
    <t>4711577067544</t>
  </si>
  <si>
    <t>4711577067551</t>
  </si>
  <si>
    <t>4711577067568</t>
  </si>
  <si>
    <t>4711577067575</t>
  </si>
  <si>
    <t>4711577033150</t>
  </si>
  <si>
    <t>4711577033167</t>
  </si>
  <si>
    <t>4711577033174</t>
  </si>
  <si>
    <t>4711577033181</t>
  </si>
  <si>
    <t>5902894021480</t>
  </si>
  <si>
    <t>5902894023736</t>
  </si>
  <si>
    <t>5902894020209</t>
  </si>
  <si>
    <t>3474370026637</t>
  </si>
  <si>
    <t>0072512008126</t>
  </si>
  <si>
    <t>0072512101346</t>
  </si>
  <si>
    <t>0072512101360</t>
  </si>
  <si>
    <t>0072512101377</t>
  </si>
  <si>
    <t>0072512101339</t>
  </si>
  <si>
    <t>0884851062468</t>
  </si>
  <si>
    <t>0884851062475</t>
  </si>
  <si>
    <t>0884851062482</t>
  </si>
  <si>
    <t>0884851062499</t>
  </si>
  <si>
    <t>0884851062505</t>
  </si>
  <si>
    <t>0884851062512</t>
  </si>
  <si>
    <t>0884851062529</t>
  </si>
  <si>
    <t>0884851062536</t>
  </si>
  <si>
    <t>5902894026676</t>
  </si>
  <si>
    <t>SES15C-ST4BEPPPL</t>
  </si>
  <si>
    <t>SES15C-ST4CADDKPL</t>
  </si>
  <si>
    <t>5902894023576</t>
  </si>
  <si>
    <t>5902894023590</t>
  </si>
  <si>
    <t>BL407-TR1MACPL</t>
  </si>
  <si>
    <t>5902894022685</t>
  </si>
  <si>
    <t>SCS3E-8</t>
  </si>
  <si>
    <t>PHN-F6</t>
  </si>
  <si>
    <t>PHN-M6</t>
  </si>
  <si>
    <t>ZESTAW-MANGA-6</t>
  </si>
  <si>
    <t>BL77A2-ST3KSVPL</t>
  </si>
  <si>
    <t>5902894026775</t>
  </si>
  <si>
    <t>BXSE702-C2</t>
  </si>
  <si>
    <t>S520-ST4ABCDPL</t>
  </si>
  <si>
    <t>5902894023743</t>
  </si>
  <si>
    <t>5902894026782</t>
  </si>
  <si>
    <t>SES15C-ST5FLUOPL</t>
  </si>
  <si>
    <t>50-HBX</t>
  </si>
  <si>
    <t>GRAFITY DO OŁÓWKÓW 0,3 2H</t>
  </si>
  <si>
    <t>96092000</t>
  </si>
  <si>
    <t>GRAFITY DO OŁÓWKÓW 0,3 3H</t>
  </si>
  <si>
    <t>GRAFITY DO OŁÓWKÓW 0,3 B</t>
  </si>
  <si>
    <t>GRAFITY DO OŁÓWKÓW 0,3 H</t>
  </si>
  <si>
    <t>GRAFITY DO OŁÓWKÓW 0.3 HB</t>
  </si>
  <si>
    <t>GRAFITY DO OŁÓWKÓW 0,7 2B</t>
  </si>
  <si>
    <t>GRAFITY DO OŁÓWKÓW 0,7 2H</t>
  </si>
  <si>
    <t>GRAFITY DO OŁÓWKÓW 0,9 B</t>
  </si>
  <si>
    <t>GRAFITY DO OŁÓWKÓW 0,7 B</t>
  </si>
  <si>
    <t>GRAFITY DO OŁÓWKÓW 0,9 2B</t>
  </si>
  <si>
    <t>GRAFITY DO OŁÓWKÓW 0,9 HB</t>
  </si>
  <si>
    <t>GRAFITY DO OŁÓWKÓW 0,9 H</t>
  </si>
  <si>
    <t>GRAFITY DO OŁÓWKÓW 0,7 HB</t>
  </si>
  <si>
    <t>GRAFITY DO OŁÓWKÓW 0,7 H</t>
  </si>
  <si>
    <t>OŁÓWEK AUTOM. 0,5MM A/CZARNY</t>
  </si>
  <si>
    <t>96084000</t>
  </si>
  <si>
    <t>OŁÓWEK AUTOM. 0,7MM C/NIEBIESKI</t>
  </si>
  <si>
    <t>OŁÓWEK AUTOM. 0,9MM E/BRĄZOWY</t>
  </si>
  <si>
    <t>OŁÓWEK AUTOMATYCZNY 0,3MM B/CZERWONY</t>
  </si>
  <si>
    <t>OŁÓWEK AUTOMATYCZNY 0,5MM A/CZARNY</t>
  </si>
  <si>
    <t>OŁÓWEK AUTOMATYCZNY 0,5MM N/SZARY</t>
  </si>
  <si>
    <t>OŁÓWEK AUTOMATYCZNY 0,7MM C/NIEBIESKI</t>
  </si>
  <si>
    <t>OŁÓWEK AUTOMATYCZNY 0,9MM Y/CIEMNOŻÓŁTY</t>
  </si>
  <si>
    <t>OŁÓWEK AUTOMATYCZNY  1,3 MM C/NIEBIESKA OBUDOWA</t>
  </si>
  <si>
    <t>OŁÓWEK AUTOMAT. FIESTA A/CZARNY 0,5MM</t>
  </si>
  <si>
    <t>6938623920594</t>
  </si>
  <si>
    <t>OŁÓWEK AUTOMAT. FIESTA B/CZERWONY 0,5MM</t>
  </si>
  <si>
    <t>6938623920624</t>
  </si>
  <si>
    <t>OŁÓWEK AUTOMAT. FIESTA C/NIEBIESKI 0,5MM</t>
  </si>
  <si>
    <t>6938623920600</t>
  </si>
  <si>
    <t>OŁÓWEK AUTOMAT. FIESTA D/ZIELONY 0,5MM</t>
  </si>
  <si>
    <t>6938623920617</t>
  </si>
  <si>
    <t>OŁÓWEK AUTOMAT. FIESTA A/CZARNY 0,7MM</t>
  </si>
  <si>
    <t>OŁÓWEK AUTOMAT. FIESTA B/CZERWONY 0,7MM</t>
  </si>
  <si>
    <t>OŁÓWEK AUTOMAT. FIESTA C/NIEBIESKI 0,7MM</t>
  </si>
  <si>
    <t>DŁUGOPIS 0,7 MM A/CZARNY</t>
  </si>
  <si>
    <t>96081092</t>
  </si>
  <si>
    <t>DŁUGOPIS 0,7 MM B/CZERWONY</t>
  </si>
  <si>
    <t>DŁUGOPIS 0,7 MM C/NIEBIESKI</t>
  </si>
  <si>
    <t>DŁUGOPIS SUPERB 0,7 MM A/CZARNY</t>
  </si>
  <si>
    <t>DŁUGOPIS SUPERB 0,7 MM B/CZERWONY</t>
  </si>
  <si>
    <t>DŁUGOPIS SUPERB 0,7 MM C/NIEBIESKI</t>
  </si>
  <si>
    <t>DŁUGOPIS SUPERB 0,7 MM D/ZIELONY</t>
  </si>
  <si>
    <t>DŁUGOPIS SUPERB 0,7 MM P/RÓŻÓWY</t>
  </si>
  <si>
    <t>DŁUGOPIS SUPERB 0,7 MM V/FIOLETOWY</t>
  </si>
  <si>
    <t>WKŁAD DO DŁUGOPISU BK77 A/CZARNY</t>
  </si>
  <si>
    <t>96086000</t>
  </si>
  <si>
    <t>WKŁAD DO DŁUGOPISU BK77 B/CZERWONY</t>
  </si>
  <si>
    <t>WKŁAD DO DŁUGOPISU BK77 C/NIEBIESKI</t>
  </si>
  <si>
    <t>WKŁAD DO DŁUGOPISU BK77 D/ZIELONY</t>
  </si>
  <si>
    <t>WKŁAD DO DŁUGOPISU BK77 P/RÓŻOWY</t>
  </si>
  <si>
    <t>WKŁAD DO DŁUGOPISU BK77 V/FIOLETOWY</t>
  </si>
  <si>
    <t>PIÓRO KULKOWE ENERGEL 0,7 MM A/CZARNE</t>
  </si>
  <si>
    <t>PIÓRO KULKOWE ENERGEL 0,7 MM B/CZERWONE</t>
  </si>
  <si>
    <t>PIÓRO KULKOWE ENERGEL 0,7 MM CA/NIEBIESKO-CZARNE</t>
  </si>
  <si>
    <t>PIÓRO KULKOWE ENERGEL 0,7 MM C/NIEBIESKIE</t>
  </si>
  <si>
    <t>PIÓRO KULKOWE ENERGEL 0,7 MM D/ZIELONE</t>
  </si>
  <si>
    <t>PIÓRO KULKOWE ENERGEL 0,7 MM E/BRĄZOWE</t>
  </si>
  <si>
    <t>PIÓRO KULKOWE ENERGEL 0,7 MM F/POMARAŃCZOWE</t>
  </si>
  <si>
    <t>PIÓRO KULKOWE ENERGEL 0,7 MM K/SELEDYNOWY</t>
  </si>
  <si>
    <t>PIÓRO KULKOWE ENERGEL 0,7 MM P/RÓŻOWE</t>
  </si>
  <si>
    <t>PIÓRO KULKOWE ENERGEL 0,7 MM S3/TURKUSOWE</t>
  </si>
  <si>
    <t>PIÓRO KULKOWE ENERGEL 0,7 MM S/BŁĘKITNE</t>
  </si>
  <si>
    <t>PIÓRO KULKOWE ENERGEL 0,7 MM V/FIOLETOWE</t>
  </si>
  <si>
    <t>4902506064868</t>
  </si>
  <si>
    <t>4902506064875</t>
  </si>
  <si>
    <t>4902506064882</t>
  </si>
  <si>
    <t>PIÓRO KULKOWE ENERGEL 0,7 MM CZARNA OBUDOWA</t>
  </si>
  <si>
    <t>5902894024740</t>
  </si>
  <si>
    <t>PIÓRO KULKOWE ENERGEL 0,7 MM CZERWONA OBUDOWA</t>
  </si>
  <si>
    <t>PIÓRO KULKOWE ENERGEL 0,7 MM NIEBIESKA OBUDOWA</t>
  </si>
  <si>
    <t>PIÓRO KULKOWE ENERGEL 0,7 MM BRĄZOWA OBUDOWA</t>
  </si>
  <si>
    <t>PIÓRO KULKOWE ENERGEL 0,7 MM SZMARAGDOWA OBUDOWA</t>
  </si>
  <si>
    <t>PIÓRO KULKOWE ENERGEL 0,7 MM BIAŁA OBUDOWA</t>
  </si>
  <si>
    <t>PIÓRO KULKOWE ENERGEL 0,7 MM SZAMPAŃSKA OBUDOWA</t>
  </si>
  <si>
    <t>PIÓRO KULKOWE ENERGEL 0,7 MM SREBRNA OBUDOWA</t>
  </si>
  <si>
    <t>PIÓRO KULKOWE ENERGEL 0,7 MM CIEMNONIEBIESKA OBUDO</t>
  </si>
  <si>
    <t>PIÓRO KULKOWE ENERGEL 0,7 MM JASNONIEBIESKA OBUDOW</t>
  </si>
  <si>
    <t>PIÓRO KULKOWE ENERGEL 0,7 MM METALICZNO-CZARNA OBU</t>
  </si>
  <si>
    <t>PIÓRO KULKOWE ENERGEL 0,7 MM RÓŻOWA OBUDOWA</t>
  </si>
  <si>
    <t>PIÓRO KULKOWE ENERGEL 0,7 MM RÓŻOWO-ZŁOTA OBUDOWA</t>
  </si>
  <si>
    <t>PIÓRO KULKOWE ENERGEL 0,7 MM BŁĘKITNA OBUDOWA</t>
  </si>
  <si>
    <t>PIÓRO KULKOWE ENERGEL 0,7 MM FIOLETOWA OBUDOWA</t>
  </si>
  <si>
    <t>PIÓRO KULKOWE ENERGEL 0,7 MM ZŁOTA OBUDOWA</t>
  </si>
  <si>
    <t>BL407-WA1ZAPL</t>
  </si>
  <si>
    <t>4902506077325</t>
  </si>
  <si>
    <t>96081010</t>
  </si>
  <si>
    <t>PIÓRO KULKOWE ENERGEL 0,7 MM K/SELEDYNOWE</t>
  </si>
  <si>
    <t xml:space="preserve">PIÓRO KULKOWE ENERGEL KPL. 3 SZT. KA SA VA </t>
  </si>
  <si>
    <t>PIÓRO KULKOWE ENERGEL 0,7 MM BG/BURGUNDOWE</t>
  </si>
  <si>
    <t>PIÓRO KULKOWE ENERGEL 0,7 MM CA/GRANATOWE</t>
  </si>
  <si>
    <t>PIÓRO KULKOWE ENERGEL 0,7 MM D3/CIEMNOZIELONE</t>
  </si>
  <si>
    <t>0884851050984</t>
  </si>
  <si>
    <t>PIÓRO KULKOWE ENERGEL KPL. 4 SZT BCCC</t>
  </si>
  <si>
    <t>PIÓRO KULKOWE ENERGEL KPL. 4 SZT DCCC</t>
  </si>
  <si>
    <t>PIÓRO KULKOWE ENERGEL 0,7 MM G/ZÓŁTE</t>
  </si>
  <si>
    <t>PIÓRO KULKOWE ENERGEL 0,7 MM K/LIMONKOWE</t>
  </si>
  <si>
    <t>PIÓRO KULKOWE ENERGEL 0,7 MM N/SZARE</t>
  </si>
  <si>
    <t>PIÓRO KULKOWE ENERGEL 0,7 MM P3/KORALOWY RÓŻ</t>
  </si>
  <si>
    <t>PIÓRO KULKOWE ENERGEL 0,7 MM SP/SEPIA</t>
  </si>
  <si>
    <t xml:space="preserve">PIÓRO KULKOWE ENERGEL KPL.12 SZT. </t>
  </si>
  <si>
    <t>PIÓRO KULKOWE ENERGEL KPL. 4 SZT. B F G K</t>
  </si>
  <si>
    <t>PIÓRO KULKOWE ENERGEL KPL. 4 SZT. CA C S S3</t>
  </si>
  <si>
    <t>5902894024993</t>
  </si>
  <si>
    <t>PIÓRO KLUKOWE ENERGEL KPL. 4 SZT. C S V V3</t>
  </si>
  <si>
    <t>PIÓRO KULKOWE ENERGEL 0,7 MM V3/LILIOWE</t>
  </si>
  <si>
    <t>PIÓRO KULKOWE ENERGEL 0,7 MM V4/MAGENTA</t>
  </si>
  <si>
    <t>PIÓRO KULKOWE ENERGEL 0,7MM V/FIOLETOWE</t>
  </si>
  <si>
    <t>CIENKOPIS KULKOWY ENERGEL 0,5 MM A/CZARNY</t>
  </si>
  <si>
    <t>CIENKOPIS KULKOWY ENERGEL 0,5 MM B/CZERWONY</t>
  </si>
  <si>
    <t>CIENKOPIS KULKOWY ENERGEL 0,5 MM C/NIEBIESKI</t>
  </si>
  <si>
    <t>CIENKOPIS KULKOWY ENERGEL SLIM 0,5 MM CZARNA OBUD</t>
  </si>
  <si>
    <t>CIENKOPIS KULKOWY ENERGEL SLIM 0,5 MM NIEBIESKA OB</t>
  </si>
  <si>
    <t>0810035300965</t>
  </si>
  <si>
    <t>CIENKOPIS KULKOWY ENERGEL 0,5 MM D/ZIELONY</t>
  </si>
  <si>
    <t>CIENKOPIS KULKOWY ENERGEL 0,5 MM V/FIOLETOWY</t>
  </si>
  <si>
    <t>PIÓRO KULKOWE ENERGEL 0,7 MM A/CZARNY</t>
  </si>
  <si>
    <t>PIÓRO KULKOWE ENERGEL 0,7 MM B/CZERWONY</t>
  </si>
  <si>
    <t>PIÓRO KULKOWE ENERGEL 0,7 MM C/NIEBIESKI</t>
  </si>
  <si>
    <t>DŁUGOPIS ŻELOWY DO TKANIN A/CZARNY</t>
  </si>
  <si>
    <t>DŁUGOPIS IZEE 0,7 MM A/CZARNY</t>
  </si>
  <si>
    <t>DŁUGOPIS IZEE 0,7 MM B/CZERWONY</t>
  </si>
  <si>
    <t>DŁUGOPIS IZEE 0,7 MM C/NIEBIESKI</t>
  </si>
  <si>
    <t>DŁUGOPIS IZEE 0,7 MM D/ZIELONY</t>
  </si>
  <si>
    <t>DŁUGOPIS IZEE 0,7 MM F/POMARAŃCZOWY</t>
  </si>
  <si>
    <t>DŁUGOPIS IZEE 0,7 MM P/RÓŻOWY</t>
  </si>
  <si>
    <t>DŁUGOPIS IZEE 0,7 MM S/BŁĘKITNY</t>
  </si>
  <si>
    <t>DŁUGOPIS IZEE 0,7 MM V/FIOLETOWY</t>
  </si>
  <si>
    <t>DŁUGOPIS IZEE 0,7 MM 4 KOLORY ABCD</t>
  </si>
  <si>
    <t>0884851059611</t>
  </si>
  <si>
    <t>DŁUGOPIS IZEE 0,7 MM 4 KOLORY FPVS</t>
  </si>
  <si>
    <t>WKŁAD DO DŁUGOPISU BX457 A/CZARNY</t>
  </si>
  <si>
    <t/>
  </si>
  <si>
    <t>WKŁAD DO DŁUGOPISU BX457 B/CZERWONY</t>
  </si>
  <si>
    <t>9608600</t>
  </si>
  <si>
    <t>WKŁAD DO DŁUGOPISU BX457 C/NIEBIESKI</t>
  </si>
  <si>
    <t>WKŁAD DO DŁUGOPISU BX457 D/ZIELONY</t>
  </si>
  <si>
    <t>WKŁAD DO DŁUGOPISU BX457 F/POMARAŃCZOWY</t>
  </si>
  <si>
    <t>WKŁAD DO DŁUGOPISU BX457 P/RÓŻOWY</t>
  </si>
  <si>
    <t>WKŁAD DO DŁUGOPISU BX457 S/BŁĘKITNY</t>
  </si>
  <si>
    <t>WKŁAD DO DŁUGOPISU BX457 V/FIOLETOWY</t>
  </si>
  <si>
    <t>WKŁAD DO DŁUGOPISU BXC467 A/CZARNY</t>
  </si>
  <si>
    <t>WKŁAD DO DŁUGOPISU BXC467 B/CZERWONY</t>
  </si>
  <si>
    <t>WKŁAD DO DŁUGOPISU BXC467 C/NIEBIESKI</t>
  </si>
  <si>
    <t>WKŁAD DO DŁUGOPISU BXC467 D/ZIELONY</t>
  </si>
  <si>
    <t>WKŁAD DO DŁUGOPISU BXC467 F/POMARAŃCZOWY</t>
  </si>
  <si>
    <t>WKŁAD DO DŁUGOPISU BXC467 P/RÓŻOWY</t>
  </si>
  <si>
    <t>WKŁAD DO DŁUGOPISU BXC467 S/BŁĘKINTY</t>
  </si>
  <si>
    <t>WKŁAD OD DŁUGOPISU BXC467 V/FIOLETOWY</t>
  </si>
  <si>
    <t>WKŁAD DO DŁUGOPISY BX467 A/CZARNY</t>
  </si>
  <si>
    <t>WKŁAD DO DŁUGOPISU BX467 B/CZERWONY</t>
  </si>
  <si>
    <t>WKŁAD DO DŁUGOPISU BX467 C/NIEBIESKI</t>
  </si>
  <si>
    <t>0884851049858</t>
  </si>
  <si>
    <t>WKŁAD DO DŁUGOPISU BX467 D/ZIELONY</t>
  </si>
  <si>
    <t>WKŁAD DO DŁUGOPISU BX467 F/POMARAŃCZOWY</t>
  </si>
  <si>
    <t>WKŁAD OD DŁUGOPISU BX467 P/RÓŻOWY</t>
  </si>
  <si>
    <t>WKŁAD DO DŁUGOPISU BX467 S/BŁĘKITNY</t>
  </si>
  <si>
    <t xml:space="preserve">WKŁAD DO DŁUGOPISU BX467 V/FIOLETOWY </t>
  </si>
  <si>
    <t>GRAFITY DO OŁÓWKÓW AIN STEIN 0,2 B</t>
  </si>
  <si>
    <t>GRAFITY DO OŁÓWKÓW AIN STEIN 0,2 HB</t>
  </si>
  <si>
    <t>GRAFITY DO OŁÓWKÓW AIN STEIN 0,3 H</t>
  </si>
  <si>
    <t>GRAFITY DO OŁÓWKÓW AIN STEIN 0,5 HB</t>
  </si>
  <si>
    <t>GRAFITY DO OŁÓWKÓW AIN STEIN 0,5 H</t>
  </si>
  <si>
    <t>GRAFITY DO OŁÓWKÓW 0,2 B</t>
  </si>
  <si>
    <t>GRAFITY DO OŁÓWKÓW 0,5 2B</t>
  </si>
  <si>
    <t>GRAFITY DO OŁÓWKÓW 0,5 2H</t>
  </si>
  <si>
    <t>GRAFITY DO OŁÓWKÓW 0,5 3H</t>
  </si>
  <si>
    <t>GRAFITY DO OŁÓWKÓW 0,5 B</t>
  </si>
  <si>
    <t>GRAFITY DO OŁÓWKÓW 0,5 F</t>
  </si>
  <si>
    <t>GRAFITY DO OŁÓWKÓW 0,5 H</t>
  </si>
  <si>
    <t>GRAFITY DO OŁÓWKÓW 0,5 HB</t>
  </si>
  <si>
    <t>GRAFITY DO MULTI-8 2,00 MM HB</t>
  </si>
  <si>
    <t>4902506323637</t>
  </si>
  <si>
    <t>KREDKI OŁÓWKOWE 12 KOLOROWE</t>
  </si>
  <si>
    <t>4711577021652</t>
  </si>
  <si>
    <t>96091090</t>
  </si>
  <si>
    <t>KREDKI OŁÓWKOWE 24 KOLOROWE</t>
  </si>
  <si>
    <t>4711577021669</t>
  </si>
  <si>
    <t>KREDKI AKWARELOWE 12 KOLOROWE</t>
  </si>
  <si>
    <t>KREDKI AKWARELOWE 24 KOLOROWE</t>
  </si>
  <si>
    <t>GRAFITY DO OŁÓWKÓW 1,3 MM B</t>
  </si>
  <si>
    <t>GRAFITY DO OŁÓWKÓW 1,3 MM HB</t>
  </si>
  <si>
    <t>GRAFITY KOLOROWE DO MULTI-8 2,00 MM</t>
  </si>
  <si>
    <t>3474370122018</t>
  </si>
  <si>
    <t>CH2-BO</t>
  </si>
  <si>
    <t>3474370122032</t>
  </si>
  <si>
    <t>CH2-CO</t>
  </si>
  <si>
    <t>3474370122025</t>
  </si>
  <si>
    <t>3474370122049</t>
  </si>
  <si>
    <t>3474370122056</t>
  </si>
  <si>
    <t xml:space="preserve">GRAFITY KOLOROWE DO MULTI-8 2,00 MM </t>
  </si>
  <si>
    <t>3474370122063</t>
  </si>
  <si>
    <t>3474370122070</t>
  </si>
  <si>
    <t>CH2-HO</t>
  </si>
  <si>
    <t>3474370122131</t>
  </si>
  <si>
    <t>3474370122087</t>
  </si>
  <si>
    <t>CH2-PO</t>
  </si>
  <si>
    <t>3474370122100</t>
  </si>
  <si>
    <t>CH2-SO</t>
  </si>
  <si>
    <t>3474370122117</t>
  </si>
  <si>
    <t>3474370122124</t>
  </si>
  <si>
    <t>WKŁAD DO DŁUGOPISU MULTI-8</t>
  </si>
  <si>
    <t>GRAFITY NON-COPY DO MULTI-8 2,00 MM DIAZO</t>
  </si>
  <si>
    <t>SKOROSZYT Z KLIPEM A4 CLIP FILE C/NIEBIESKI</t>
  </si>
  <si>
    <t>39261000</t>
  </si>
  <si>
    <t>SKOROSZYT Z KLIPEM A4 CLIP FILE D/ZIELONY</t>
  </si>
  <si>
    <t>SKOROSZYT Z KLIPEM A4 CLIP FILE G/ŻÓŁTY</t>
  </si>
  <si>
    <t>SKOROSZYT Z KLIPEM A4 CLIP FILE P/RÓŻOWY</t>
  </si>
  <si>
    <t>SKOROSZYT Z KLIPEM A4 CLIP FILE T/TRANSPARENTNY</t>
  </si>
  <si>
    <t>TECZKA HARMONIJKOWA A4 A/CZARNA</t>
  </si>
  <si>
    <t>TECZKA HARMONIJKOWA A4 AT/CZARNO-TRANSPARENTNA</t>
  </si>
  <si>
    <t>TECZKA HARMONIJKOWA A4 C/NIEBIESKA</t>
  </si>
  <si>
    <t>TECZKA HARMONIJKOWA A4 CT/ NIEBIESKO-TRANSPARENTNA</t>
  </si>
  <si>
    <t>TECZKA HARMONIJKOWA A4 T/TRANSPARENTNA</t>
  </si>
  <si>
    <t>SYSTEM HARM. WOLNOSTOJĄCY 13 KIESZENI</t>
  </si>
  <si>
    <t>SYSTEM HARM. WOLNOSTOJĄCY 32 KIESZENIE</t>
  </si>
  <si>
    <t>SYSTEM HARM. WOLNOSTOJĄCY 25 KIESZENI</t>
  </si>
  <si>
    <t>KOPERTA PIONOWA A4 S/BŁĘKITNA</t>
  </si>
  <si>
    <t>KOPERTA PIONOWA A4 T/TRANSPARENTNA</t>
  </si>
  <si>
    <t>KOPERTA POZIOMA A4 S/BŁĘKITNA</t>
  </si>
  <si>
    <t>KOPERTA POZIOMA A4 T/TRANSPARENTNA</t>
  </si>
  <si>
    <t>ALBUM OFERTOWY A3 SUPERIOR A/CZARNY</t>
  </si>
  <si>
    <t>ALBUM OFERTOWY A3 SUPERIOR C/NIEBIESKI</t>
  </si>
  <si>
    <t>DCF142A</t>
  </si>
  <si>
    <t>ALBUM OFERTOWY SUPERIOR A/CZARNY</t>
  </si>
  <si>
    <t>4902506072474</t>
  </si>
  <si>
    <t>ALBUM OFERTOWY SUPERIOR B/CZERWONY</t>
  </si>
  <si>
    <t>DCF142C</t>
  </si>
  <si>
    <t>ALBUM OFERTOWY SUPERIOR C/NIEBIESKI</t>
  </si>
  <si>
    <t>4902506072498</t>
  </si>
  <si>
    <t>ALBUM OFERTOWY SUPERIOR G/ŻÓŁTY</t>
  </si>
  <si>
    <t>DCF144C</t>
  </si>
  <si>
    <t>4902506072542</t>
  </si>
  <si>
    <t>ALBUM OFERTOWY SUPERIOR D/ZIELONY</t>
  </si>
  <si>
    <t>ALBUM OFERTOWY CLEAR C/NIEBIESKI</t>
  </si>
  <si>
    <t>ALBUM OFERTOWY CLEAR D/ZIELONY</t>
  </si>
  <si>
    <t>ALBUM OFERTOWY CLEAR F/POMARAŃCZOWY</t>
  </si>
  <si>
    <t>ALBUM OFERTOWY CLEAR K/SELEDYNOWY</t>
  </si>
  <si>
    <t>ALBUM OFERTOWY CLEAR P/RÓŻOWY</t>
  </si>
  <si>
    <t>ALBUM OFERTOWY CLEAR T/TRANSPARENTNY</t>
  </si>
  <si>
    <t>ALBUM OFERTOWY VIVID G/ŻÓŁTY</t>
  </si>
  <si>
    <t>ALBUM OFERTOWY WING A/CZARNY</t>
  </si>
  <si>
    <t>ALBUM OFERTOWY WING B/CZERWONY</t>
  </si>
  <si>
    <t>ALBUM OFERTOWY WING C/NIEBIESKI</t>
  </si>
  <si>
    <t>ALBUM OFERTOWY WING D/ZIELONY</t>
  </si>
  <si>
    <t>4902506072894</t>
  </si>
  <si>
    <t>ALBUM OFERTOWY WING FRESH C/NIEBIESKI</t>
  </si>
  <si>
    <t>ALBUM OFERTOWY WING FRESH K/SELEDYNOWY</t>
  </si>
  <si>
    <t>ALBUM OFERTOWY WING FRESH P/RÓŻOWY</t>
  </si>
  <si>
    <t>ALBUM OFERTOWY SIDE A4/A3 A/CZARNY</t>
  </si>
  <si>
    <t>ALBUM OFERTOWY SIDE A4/A3 B/CZERWONY</t>
  </si>
  <si>
    <t>ALBUM OFERTOWY SIDE A4/A3 C/NIEBIESKI</t>
  </si>
  <si>
    <t>ALBUM OFERTOWY SIDE A4/A3 D/ZIELONY</t>
  </si>
  <si>
    <t>SKOROSZYT PREZENTACYJNY A/CZARNY</t>
  </si>
  <si>
    <t>SKOROSZYT PREZENTACYJNY C/NIEBIESKI</t>
  </si>
  <si>
    <t>SKOROSZYT PREZENTACYJNY G/ŻÓŁTY</t>
  </si>
  <si>
    <t>SKOROSZYT PREZENTACYJNY S/BŁĘKITNY</t>
  </si>
  <si>
    <t>SKOROSZYT PREZENTACYJNY W/BIAŁY</t>
  </si>
  <si>
    <t>KOSZULKA NA DOKUMENTY OTWIERANA Z BOKU</t>
  </si>
  <si>
    <t>KLEJ DO PAPIERU Z GUMOWĄ ROLKĄ 30ML</t>
  </si>
  <si>
    <t>35061000</t>
  </si>
  <si>
    <t>KLEJ Z DOZOWNIKIEM W PĘDZELKU 50ML</t>
  </si>
  <si>
    <t>GUMKA KREŚLARSKA SLIM</t>
  </si>
  <si>
    <t>40169200</t>
  </si>
  <si>
    <t>FARBY DO TKANIN 12-KOLOROWE</t>
  </si>
  <si>
    <t>32131000</t>
  </si>
  <si>
    <t>WKŁAD WYMIENNY DO GFKP</t>
  </si>
  <si>
    <t>96089900</t>
  </si>
  <si>
    <t>WKŁAD WYMIENNY DO GFL A/CZARNY</t>
  </si>
  <si>
    <t>3474377385317</t>
  </si>
  <si>
    <t>WKŁAD WYMIENNY DO GFL B/CZERWONY</t>
  </si>
  <si>
    <t>3474377385331</t>
  </si>
  <si>
    <t>WKŁAD WYMIENNY DO GFL C/NIEBIESKI</t>
  </si>
  <si>
    <t>3474377385324</t>
  </si>
  <si>
    <t>WKŁAD WYMIENNY DO GFL D/ZIELONY</t>
  </si>
  <si>
    <t>WKŁAD WYMIENNY DO GFL CYTRYNOWO-ŻÓŁTY</t>
  </si>
  <si>
    <t>3474377385379</t>
  </si>
  <si>
    <t>WKŁAD WYMIENNY DO GFL E/BRĄZOWY</t>
  </si>
  <si>
    <t>3474377385355</t>
  </si>
  <si>
    <t>WKŁAD WYMIENNY DO GFL F/POMARAŃCZOWY</t>
  </si>
  <si>
    <t>3474377385362</t>
  </si>
  <si>
    <t>WKŁAD WYMIENNY DO GFL P/RÓŻOWY</t>
  </si>
  <si>
    <t>3474377385393</t>
  </si>
  <si>
    <t>FR-110X</t>
  </si>
  <si>
    <t>WKŁAD WYMIENNY DO GFL S/BŁĘKITNY</t>
  </si>
  <si>
    <t>4902506143273</t>
  </si>
  <si>
    <t>WKŁAD WYMIENNY DO GFL K/SELDYNOWY</t>
  </si>
  <si>
    <t>WKŁAD WYMIENNY DO GFL S3/TURKUSOWY</t>
  </si>
  <si>
    <t>FR-115X</t>
  </si>
  <si>
    <t>WKŁAD WYMIENNY DO GFL OLIWKOWY</t>
  </si>
  <si>
    <t>4902506143303</t>
  </si>
  <si>
    <t>FR-137X</t>
  </si>
  <si>
    <t>WKŁAD WYMIENNY DO GFL N/SZARY</t>
  </si>
  <si>
    <t>4902506143334</t>
  </si>
  <si>
    <t>WKŁAD WYMIENNY DO GFL ŻÓŁTO-POMARAŃCZOWY</t>
  </si>
  <si>
    <t>FR-141X</t>
  </si>
  <si>
    <t>WKŁAD WYMIENNY DO GFL SEPIA</t>
  </si>
  <si>
    <t>WKŁAD WYMIENNY DO GFL V/FIOLETOWY</t>
  </si>
  <si>
    <t>PĘDZELEK AQUASH GRUBA KOŃCÓWKA</t>
  </si>
  <si>
    <t>96033010</t>
  </si>
  <si>
    <t>PĘDZELEK AQUASH CIENKA KOŃCÓWKA</t>
  </si>
  <si>
    <t>PĘDZELEK AQUASH ŚREDNIA KOŃCÓWKA</t>
  </si>
  <si>
    <t>PĘDZELEK AQUASH PŁASKA KOŃCÓWKA</t>
  </si>
  <si>
    <t>BRUSH PEN A/CZARNY NA WKŁADY WYMIENNE</t>
  </si>
  <si>
    <t>BRUSH PEN N/SZARY NA WKŁADY WYMIENNE</t>
  </si>
  <si>
    <t>GFKP3-SGO</t>
  </si>
  <si>
    <t xml:space="preserve">BRUSH PEN SG/MIEDZIANY NA WKŁADY WYMIENNE </t>
  </si>
  <si>
    <t>DŁUGOPIS ŻELOWY MATTEHOP 1,00 MM A/CZARNY</t>
  </si>
  <si>
    <t>DŁUGOPIS ŻELOWY MATTEHOP 1,00 MM B/CZERWONY</t>
  </si>
  <si>
    <t>DŁUGOPIS ŻELOWY MATTEHOP 1,00 MM C/NIEBIESKI</t>
  </si>
  <si>
    <t>DŁUGOPIS ŻELOWY MATTEHOP 1,00 MM D/ZIELONY</t>
  </si>
  <si>
    <t>DŁUGOPIS ŻELOWY MATTEHOP 1,00 MM F/POMARAŃCZOWY</t>
  </si>
  <si>
    <t>DŁUGOPIS ŻELOWY MATTEHOP 1,00 MM G/ŻÓŁTY</t>
  </si>
  <si>
    <t>DŁUGOPIS ŻELOWY MATTEHOP 1,00 MM P/RÓŻOWY</t>
  </si>
  <si>
    <t xml:space="preserve">0884851059871	</t>
  </si>
  <si>
    <t>DŁUGOPIS ŻELOWY MATTEHOP 1,00 MM KPL. 4 SZT. ABCD</t>
  </si>
  <si>
    <t>DŁUGOPIS ŻELOWY MATTEHOP 1,00 MM KPL. 4 SZT. FGPV</t>
  </si>
  <si>
    <t xml:space="preserve">	5902894026607	</t>
  </si>
  <si>
    <t>DŁUGOPIS ŻELOWY MATTEHOP 1,0 MM KPL. 8 SZT.</t>
  </si>
  <si>
    <t>DŁUGOPIS ŻELOWY MATTEHOP 1,00 MM V/FIOLETOWY</t>
  </si>
  <si>
    <t>DŁUGOPIS ŻELOWY HYBRID GEL GRIP 0,6 MM A/CZARNY</t>
  </si>
  <si>
    <t>DŁUGOPIS ŻELOWY HYBRID GEL GRIP 0,6 MM B/CZERWONY</t>
  </si>
  <si>
    <t>DŁUGOPIS ŻELOWY HYBRID GEL GRIP 0,6 MM C/NIEBIESKI</t>
  </si>
  <si>
    <t>DŁUGOPIS ŻELOWY HYBRID GEL GRIP 0,6 MM D/ZIELONY</t>
  </si>
  <si>
    <t>DŁUGOPIS ŻELOWY HYBRID GEL GRIP W/BIAŁY</t>
  </si>
  <si>
    <t>DŁUGOPIS ŻELOWY HYBRID GEL GRIP METALIK</t>
  </si>
  <si>
    <t>DŁUGOPIS ŻELOWY PSTRYKANY WOW! GEL</t>
  </si>
  <si>
    <t>DŁUGOPIS ŻELOWY OH GEL 0,7 MM A/CZARNY</t>
  </si>
  <si>
    <t>DŁUGOPIS ŻELOWY OH GEL 0,7 MM B/CZERWONY</t>
  </si>
  <si>
    <t>DŁUGOPIS ŻELOWY OH GEL 0,7 MM C/NIEBIESKI</t>
  </si>
  <si>
    <t>WKŁAD DO HYBRID ROLLER A/CZARNY</t>
  </si>
  <si>
    <t>3474371006010</t>
  </si>
  <si>
    <t>WKŁAD DO HYBRID ROLLER B/CZERWONY</t>
  </si>
  <si>
    <t>3474371006034</t>
  </si>
  <si>
    <t>WKŁAD DO HYBRID ROLLER C/NIEBIESKI</t>
  </si>
  <si>
    <t>3474371006027</t>
  </si>
  <si>
    <t>WKŁAD DO HYBRID ROLLER D/ZIELONY</t>
  </si>
  <si>
    <t>WKŁAD DO DŁUGOPISU K497 A/CZARNY</t>
  </si>
  <si>
    <t>WKŁAD DO DŁUGOPISU K497 B/CZERWONY</t>
  </si>
  <si>
    <t>WKŁAD DO DŁUGOPISU K497 C/NIEBIESKI</t>
  </si>
  <si>
    <t>WKŁAD DO PIÓR KULKOWYCH ENERGEL A/CZARNY</t>
  </si>
  <si>
    <t>WKŁAD DO PIÓR KULKOWYCH ENERGEL BG/BURGUNDOWY</t>
  </si>
  <si>
    <t>WKŁAD DO PIÓR KULKOWYCH ENERGEL B/CZERWONY</t>
  </si>
  <si>
    <t>WKŁAD DO PIÓR KULKOWYCH ENERGEL CA/GRANATOWY</t>
  </si>
  <si>
    <t>WKŁAD DO PIÓR KULKOWYCH ENERGEL C/NIEBIESKI</t>
  </si>
  <si>
    <t>WKŁAD DO PIÓR KULKOWYCH ENERGEL D3/FOREST GREEN</t>
  </si>
  <si>
    <t>WKŁAD DO PIÓR KULKOWYCH ENERGEL D/ZIELONY</t>
  </si>
  <si>
    <t>WKŁAD DO PIÓR KULKOWYCH ENERGEL E/BRĄZOWY</t>
  </si>
  <si>
    <t>WKŁAD DO PIÓR KULKOWYCH ENERGEL F/POMARAŃCZOWY</t>
  </si>
  <si>
    <t>WKŁAD DO PIÓR KULKOWYCH ENERGEL G/ŻÓŁTY</t>
  </si>
  <si>
    <t>WKŁAD DO PIÓR KULKOWYCH ENERGEL K/LIMONKOWY</t>
  </si>
  <si>
    <t>WKŁAD DO PIÓR KULKOWYCH ENERGEL N/SZARY</t>
  </si>
  <si>
    <t>0088451052490</t>
  </si>
  <si>
    <t>WKŁAD DO PIÓR KULKOWYCH ENERGEL P3/KORALOWY RÓŻ</t>
  </si>
  <si>
    <t>WKŁAD DO PIÓR KULKOWYCH ENERGEL P/RÓŻOWY</t>
  </si>
  <si>
    <t>0884851009104</t>
  </si>
  <si>
    <t>WKŁAD DO PIÓR KULKOWYCH ENERGEL S3/TURKUSOWY</t>
  </si>
  <si>
    <t>WKŁAD DO PIÓR KULKOWYCH ENERGEL SP/SEPIA</t>
  </si>
  <si>
    <t xml:space="preserve">0884851052513	</t>
  </si>
  <si>
    <t>WKŁAD DO PIÓR KULKOWYCH ENERGEL S/BŁĘKITNY</t>
  </si>
  <si>
    <t>WKŁAD DO PIÓR KULKOWYCH ENERGEL V3/LILIOWY</t>
  </si>
  <si>
    <t>WKŁAD DO PIÓR KULKOWYCH ENERGEL V4/MAGENTA</t>
  </si>
  <si>
    <t>WKŁAD DO PIÓR KULKOWYCH ENERGEL V/FIOLETOWY</t>
  </si>
  <si>
    <t>WKŁAD DO CIENKOPISÓW KULKOWYCH ENERGEL A/CZARNY</t>
  </si>
  <si>
    <t>WKŁAD DO CIENKOPISÓW KULKOWYCH ENERGEL B/CZERWONY</t>
  </si>
  <si>
    <t>WKŁAD DO CIENKOPISÓW KULKOWYCH ENERGEL C/NIEBIESKI</t>
  </si>
  <si>
    <t>WKŁAD DO CIENKOPISÓW KULKOWYCH ENERGEL D/ZIELONY</t>
  </si>
  <si>
    <t>WKŁAD DO CIENKOPISÓW KULKOWYCH ENERGEL V/FIOLETOWY</t>
  </si>
  <si>
    <t>WKŁAD ENERGEL 0,5 MM A/CZARNY</t>
  </si>
  <si>
    <t>WKŁAD ENERGEL 0,5 MM B/CZERWONY</t>
  </si>
  <si>
    <t>WKŁAD ENERGEL 0,5 MM C/NIEBIESKI</t>
  </si>
  <si>
    <t>WKŁAD ENERGEL 0,7 MM A/CZARNY</t>
  </si>
  <si>
    <t>WKŁAD ENERGEL 0,7 MM B/CZERWONY</t>
  </si>
  <si>
    <t>WKŁAD ENERGEL 0,7 MM C/NIEBIESKI</t>
  </si>
  <si>
    <t>MLJ20-AO</t>
  </si>
  <si>
    <t>NABOJE DO PIÓRA WIECZNEGO A/CZARNE</t>
  </si>
  <si>
    <t>3474370020017</t>
  </si>
  <si>
    <t>MARKER ZDOBNICZY ALUM.OBUDOWA A/CZARNY</t>
  </si>
  <si>
    <t>96082000</t>
  </si>
  <si>
    <t>MARKER ZDOBNICZY ALUM.OBUDOWA B/CZERWONY</t>
  </si>
  <si>
    <t>MARKER ZDOBNICZY ALUM.OBUDOWA C/NIEBIESKI</t>
  </si>
  <si>
    <t>MARKER ZDOBNICZY ALUM.OBUDOWA D/ZIELONY</t>
  </si>
  <si>
    <t>MARKER ZDOBNICZY ALUM.OBUDOWA E/BRĄZOWY</t>
  </si>
  <si>
    <t>MARKER ZDOBNICZY ALUM.OBUDOWA F/POMARAŃCZOWY</t>
  </si>
  <si>
    <t>MARKER ZDOBNICZY ALUM.OBUDOWA G/ŻÓŁTY</t>
  </si>
  <si>
    <t>MARKER ZDOBNICZY ALUM.OBUDOWA K/SELEDYNOWY</t>
  </si>
  <si>
    <t>MARKER ZDOBNICZY ALUM.OBUDOWA MA/PERŁOWY CZARNY</t>
  </si>
  <si>
    <t>MARKER ZDOBNICZY ALUM.OBUDOWA MB/PERŁOWY CZERWONY</t>
  </si>
  <si>
    <t>MARKER ZDOBNICZY ALUM.OBUDOWA MD/PERŁOWY ZIELONY</t>
  </si>
  <si>
    <t>MARKER ZDOBNICZY ALUM.OBUDOWA MW/PERŁOWY BRĄZOWY</t>
  </si>
  <si>
    <t>MARKER ZDOBNICZY ALUM.OBUDOWA MS/PERŁOWY BŁĘKITNY</t>
  </si>
  <si>
    <t>MARKER ZDOBNICZY ALUM.OBUDOWA N/SZARY</t>
  </si>
  <si>
    <t>MARKER ZDOBNICZY ALUM.OBUDOWA P/RÓŻOWY</t>
  </si>
  <si>
    <t>MARKER ZDOBNICZY ALUM.OBUDOWA S/BŁĘKITNY</t>
  </si>
  <si>
    <t>MARKER ZDOBNICZY ALUM.OBUDOWA V/FIOLETOWY</t>
  </si>
  <si>
    <t>MARKER ZDOBNICZY W/BIAŁY</t>
  </si>
  <si>
    <t>MARKER ZDOBNICZY ALUM.OBUDOWA WG/KREMOWO ŻÓŁTY</t>
  </si>
  <si>
    <t>MARKER ZDOBNICZY X/ZŁOTY</t>
  </si>
  <si>
    <t>MARKER ZDOBNICZY Z/SREBRNY</t>
  </si>
  <si>
    <t>MARKER ZDOBNICZY A/CZARNY</t>
  </si>
  <si>
    <t>MARKER ZDOBNICZY B/CZERWONY</t>
  </si>
  <si>
    <t>MARKER ZDOBNICZY C/NIEBIESKI</t>
  </si>
  <si>
    <t>MARKER ZDOBNICZY D/ZIELONY</t>
  </si>
  <si>
    <t>MARKER ZDOBNICZY E/BRĄZOWY</t>
  </si>
  <si>
    <t>MARKER ZDOBNICZY F/POMARAŃCZ.</t>
  </si>
  <si>
    <t>MARKER ZDOBNICZY G/ŻÓŁTY</t>
  </si>
  <si>
    <t>MARKER ZDOBNICZY K/SELEDYNOWY</t>
  </si>
  <si>
    <t>MARKER ZDOBNICZY N/SZARY</t>
  </si>
  <si>
    <t>MARKER ZDOBNICZY P/RÓŻOWY</t>
  </si>
  <si>
    <t>MARKER ZDOBNICZY S/BŁĘKITNY</t>
  </si>
  <si>
    <t>MARKER ZDOBNICZY V/FIOLETOWY</t>
  </si>
  <si>
    <t>MARKER SUCHOŚCIERALNY EASYFLO A/CZARNY</t>
  </si>
  <si>
    <t>MARKER SUCHOŚCIERALNY EASYFLO B/CZERWONY</t>
  </si>
  <si>
    <t>MARKER SUCHOŚCIERALNY EASYFLO C/NIEBIESKI</t>
  </si>
  <si>
    <t>MARKER SUCHOŚCIERALNY EASYFLO D/ZIELONY</t>
  </si>
  <si>
    <t>MARKERY SUCHOŚCIERALNE X 4 SZT. ABCD W ETUI</t>
  </si>
  <si>
    <t>MARKER SUCHOŚCIERALNY A/CZARNY</t>
  </si>
  <si>
    <t>MARKER SUCHOŚCIERALNY B/CZERWONY</t>
  </si>
  <si>
    <t>MARKER SUCHOŚCIERALNY C/NIEBIESKI</t>
  </si>
  <si>
    <t>MARKER SUCHOŚCIERALNY D/ZIELONY</t>
  </si>
  <si>
    <t>MARKER SUCHOŚCIERALNY E/BRĄZOWY</t>
  </si>
  <si>
    <t>MARKER SUCHOŚCIERALNY F/POMARAŃCZOWY</t>
  </si>
  <si>
    <t>MARKER SUCHOŚCIERALNY V/FIOLETOWY</t>
  </si>
  <si>
    <t xml:space="preserve">4902506080196	</t>
  </si>
  <si>
    <t>MARKERY SUCHOŚCIERALNE X 4 SZT. AEFV W ETUI</t>
  </si>
  <si>
    <t xml:space="preserve">5902894024573	</t>
  </si>
  <si>
    <t>MARKER SUCHOŚCIERALNY MAXIFLO A/CZARNY</t>
  </si>
  <si>
    <t>MARKER SUCHOŚCIERALNY MAXIFLO B/CZERWONY</t>
  </si>
  <si>
    <t>MARKER SUCHOŚCIERALNY MAXIFLO C/NIEBIESKI</t>
  </si>
  <si>
    <t>MARKER SUCHOŚCIERALNY MAXIFLO D/ZIELONY</t>
  </si>
  <si>
    <t>MARKER SUCHOŚCIERALNY MAXIFLO E/BRĄZOWY</t>
  </si>
  <si>
    <t>MARKER SUCHOŚCIERALNY MAXIFLO F/POMARAŃCZOWY</t>
  </si>
  <si>
    <t>MARKER SUCHOŚCIERALNY MAXIFLO G/ŻÓŁTY</t>
  </si>
  <si>
    <t>MARKERY SUCHOŚCIERALNE KPL.4 SZT. ABCD Z GĄBKĄ</t>
  </si>
  <si>
    <t>MARKER SUCHOŚCIERALNY MAXIFLO V/FIOLETOWY</t>
  </si>
  <si>
    <t>MARKER SUCHOŚCIERALNY CIENKI A/CZARNY</t>
  </si>
  <si>
    <t>MARKER SUCHOŚCIERALNY CIENKI B/CZERWONY</t>
  </si>
  <si>
    <t>MARKER Z ELASTYCZNĄ KOŃCÓWKĄ A/CZARNY</t>
  </si>
  <si>
    <t>MARKER Z ELASTYCZNĄ KOŃCÓWKĄ B/CZERWONY</t>
  </si>
  <si>
    <t>MARKER Z ELASTYCZNĄ KOŃCÓWKĄ C/NIEBIESKI</t>
  </si>
  <si>
    <t>MARKER Z ELASTYCZNĄ KOŃCÓWKĄ D/ZIELONY</t>
  </si>
  <si>
    <t>MARKER Z ELASTYCZNĄ KOŃCÓWKĄ KPL.4 SZT. ABCD</t>
  </si>
  <si>
    <t>MARKER SUCHOŚCIERALNY CIENKI C/NIEBIESKI</t>
  </si>
  <si>
    <t>MARKER SUCHOŚCIERALNY CIENKI D/ZIELONY</t>
  </si>
  <si>
    <t>MARKER SUCHOŚCIERALNY CIENKI E/BRĄZOWY</t>
  </si>
  <si>
    <t>MARKER SUCHOŚCIERALNY CIENKI F/POMARAŃCZOWY</t>
  </si>
  <si>
    <t>MARKER SUCHOŚCIERALNY CIENKI G/ŻÓŁTY</t>
  </si>
  <si>
    <t>MARKER SUCHOŚCIERLANY CIENKI V/FIOLETOWY</t>
  </si>
  <si>
    <t>MARKER SUCHOŚCIERALNY GRUBY A/CZARNY MAXIFLO</t>
  </si>
  <si>
    <t>MARKER SUCHOŚCIERALNY GRUBY B/CZERWONY MAXIFLO</t>
  </si>
  <si>
    <t>MARKER SUCHOŚCIERALNY GRUBY C/NIEBIESKI MAXIFLO</t>
  </si>
  <si>
    <t>MARKER SUCHOŚCIERALNY GRUBY D/ZIELONY MAXIFLO</t>
  </si>
  <si>
    <t>WKŁAD WYMIENNY DO MW50M A/CZARNY</t>
  </si>
  <si>
    <t>32159070</t>
  </si>
  <si>
    <t>WKŁAD WYMIENNY DO MW50M B/CZERWONY</t>
  </si>
  <si>
    <t>WKŁAD WYMIENNY DO MW50M C/NIEBIESKI</t>
  </si>
  <si>
    <t>WKŁAD WYMIENNY DO MW50M D/ZIELONY</t>
  </si>
  <si>
    <t>MARKER GRUBY WODOODPORNY A/CZARNY</t>
  </si>
  <si>
    <t>3474370750013</t>
  </si>
  <si>
    <t>MARKER GRUBY WODOODPORNY B/CZERWONY</t>
  </si>
  <si>
    <t>3474370750037</t>
  </si>
  <si>
    <t>MARKER GRUBY WODOODPORNY C/NIEBIESKI</t>
  </si>
  <si>
    <t>MARKER GRUBY WODOODPORNY D/ZIELONY</t>
  </si>
  <si>
    <t>MARKER GRUBY WODOODPORNY E/BRĄZOWY</t>
  </si>
  <si>
    <t>MARKER GRUBY WODOODPORNY F/POMARAŃCZOWY</t>
  </si>
  <si>
    <t>MARKER GRUBY WODOODPORNY G/ŻÓŁTY</t>
  </si>
  <si>
    <t>MARKER PERMANENTNY N50S A/CZARNY</t>
  </si>
  <si>
    <t>MARKER PERMANENTNY N50S B/CZERWONY</t>
  </si>
  <si>
    <t>MARKER PERMANENTNY N50S C/NIEBIESKI</t>
  </si>
  <si>
    <t>MARKER PERMANENTNY N50S D/ZIELONY</t>
  </si>
  <si>
    <t>MARKER GRUBY WODOODPORNY V/FIOLETOWY</t>
  </si>
  <si>
    <t xml:space="preserve">MARKER PERMANENTNY N50XL A/CZARNY </t>
  </si>
  <si>
    <t>MARKER PERMANENTNY N50XL B/CZERWONY</t>
  </si>
  <si>
    <t>MARKER PERMANENTNY N50XL C/NIEBIESKI</t>
  </si>
  <si>
    <t>MARKER PERMANENTNY N50XL D/ZIELONY</t>
  </si>
  <si>
    <t>FOLIOPIS DWUSTRONNY A/CZARNY</t>
  </si>
  <si>
    <t>FOLIOPIS DWUSTRONNY B/CZERWONY</t>
  </si>
  <si>
    <t>FOLIOPIS DWUSTRONNY C/NIEBIESKI</t>
  </si>
  <si>
    <t>MARKER PERMANENTNY N850 A/CZARNY</t>
  </si>
  <si>
    <t>MARKER PERMANENTNY N850 B/CZERWONY</t>
  </si>
  <si>
    <t>MARKER PERMANENTNY N850 C/NIEBIESKI</t>
  </si>
  <si>
    <t>MARKER PERMANENTNY N850 D/ZIELONY</t>
  </si>
  <si>
    <t>N850-ST4ABCDPL</t>
  </si>
  <si>
    <t>MARKERY N850 ABCD W OPAKOWANIU</t>
  </si>
  <si>
    <t>5902894017384</t>
  </si>
  <si>
    <t>MARKER PERMANENTNY N860 A/CZARNY</t>
  </si>
  <si>
    <t>MARKER PERMANENTNY N860 B/CZERWONY</t>
  </si>
  <si>
    <t>MARKER PERMANENTNY N860 C/NIEBIESKI</t>
  </si>
  <si>
    <t>MARKER PERMANENTNY N860 D/ZIELONY</t>
  </si>
  <si>
    <t>FOLIOPIS  A/CZARNY</t>
  </si>
  <si>
    <t>FOLIOPIS  B/CZERWONY</t>
  </si>
  <si>
    <t>FOLIOPIS  C/NIEBIESKI</t>
  </si>
  <si>
    <t>FOLIOPIS  D/ZIELONY</t>
  </si>
  <si>
    <t>MARKER WODOODPORNY A/CZARNY</t>
  </si>
  <si>
    <t>MARKER WODOODPORNY B/CZERWONY</t>
  </si>
  <si>
    <t>MARKER WODOODPORNY C/NIEBIESKI</t>
  </si>
  <si>
    <t>MARKER WODOODPORNY D/ZIELONY</t>
  </si>
  <si>
    <t>MARKER DO TKANIN 1,0 MM A/CZARNY</t>
  </si>
  <si>
    <t>MARKER CIENKI WODOODPORNY A/CZARNY</t>
  </si>
  <si>
    <t>NMF50-CO</t>
  </si>
  <si>
    <t>MARKER CIENKI WODOODPORNY C/NIEBIESKI</t>
  </si>
  <si>
    <t>3474370350022</t>
  </si>
  <si>
    <t>NMS50-CO</t>
  </si>
  <si>
    <t>3474370550026</t>
  </si>
  <si>
    <t>MARKER WODOODPORNY EKOLOGICZNY A/CZARNY</t>
  </si>
  <si>
    <t>MARKER WODOODPORNY EKOLOGICZNY B/CZERWONY</t>
  </si>
  <si>
    <t>MARKER WODOODPORNY EKOLOGICZNY C/NIEBIESKI</t>
  </si>
  <si>
    <t>MARKER WODOODPORNY EKOLOGICZNY D/ZIELONY</t>
  </si>
  <si>
    <t>OŁÓWEK AUTOMATYCZNY A/CZARNY</t>
  </si>
  <si>
    <t>OŁÓWEK AUTOMATYCZNY B/CZERWONY</t>
  </si>
  <si>
    <t>OŁÓWEK AUTOMATYCZNY C/NIEBIESKI</t>
  </si>
  <si>
    <t>OŁÓWEK AUTOMATYCZNY E/BRĄZOWY</t>
  </si>
  <si>
    <t>OŁÓWEK AUTOMATYCZNY G/ŻÓŁTY</t>
  </si>
  <si>
    <t>OŁÓWEK AUTOMATYCZNY KREŚLARSKI 0.3 MM E/BRĄZOWY</t>
  </si>
  <si>
    <t>OŁÓWEK AUTOMATYCZNY KREŚLARSKI 0,5 MM A/CZARNY</t>
  </si>
  <si>
    <t>OŁÓWEK AUTOMATYCZNY KREŚLARSKI 0.7 MM C/NIEBIESKI</t>
  </si>
  <si>
    <t>OŁÓWEK AUTOMATYCZNY GRAPHGEAR 1000</t>
  </si>
  <si>
    <t>OLÓWEK AUTOMATYCZNY GRAPHGEAR 1000</t>
  </si>
  <si>
    <t>OŁÓWEK AUTOMATYCZNY 0,3 MM GRAPHGEAR 300</t>
  </si>
  <si>
    <t>OŁÓWEK AUTOMATYCZNY 0,5 MM GRAPHGEAR 300</t>
  </si>
  <si>
    <t>OŁÓWEK AUTOMATYCZNY 0,7 MM GRAPHGEAR 300</t>
  </si>
  <si>
    <t>OŁÓWEK AUTOMATYCZNY 0,9 MM GRAPHGEAR 300</t>
  </si>
  <si>
    <t>OŁÓWEK MULTI 8+8 KOL.GRAFITÓW+TEMP.SET</t>
  </si>
  <si>
    <t>OŁÓWEK SUPER MULTI 8 Z FUNKCJĄ DŁUGO.-SET</t>
  </si>
  <si>
    <t>PASTELE OLEJNE 12-KOLOROWE</t>
  </si>
  <si>
    <t>96099010</t>
  </si>
  <si>
    <t>PASTELE OLEJNE 16-KOLOROWE</t>
  </si>
  <si>
    <t>PASTELE OLEJNE 25-KOLOROWE</t>
  </si>
  <si>
    <t>PASTELE OLEJNE 36-KOLOROWE</t>
  </si>
  <si>
    <t>PASTELE OLEJNE 50-KOLOROWE</t>
  </si>
  <si>
    <t>PASTELE OLEJNE FLUORESCENCYJNE 6 KOLORÓW</t>
  </si>
  <si>
    <t>0840010402460</t>
  </si>
  <si>
    <t>PASTELE OLEJNE METALICZNE 6 KOLORÓW</t>
  </si>
  <si>
    <t>0840010402483</t>
  </si>
  <si>
    <t>OŁÓWEK AUTOMATYCZNY ENERGIZE A/CZARNY</t>
  </si>
  <si>
    <t>OŁÓWEK AUTOMATYCZNY ENERGIZE C/NIEBIESKI</t>
  </si>
  <si>
    <t>OŁÓWEK AUTOMATYCZNY ENERGIZE K/SELEDYNOWY</t>
  </si>
  <si>
    <t>OŁÓWEK AUTOMATYCZNY ENERGIZE P/RÓŻOWY</t>
  </si>
  <si>
    <t>OŁÓWEK AUTOMATYCZNY ENERGIZE S/BŁĘKITNY</t>
  </si>
  <si>
    <t>OŁÓWEK AUTOMATYCZNY ENERGIZE V/FIOLETOWY</t>
  </si>
  <si>
    <t>OŁOWEK AUTOMATYCZNY ENERGIZER S/BŁĘKITNY</t>
  </si>
  <si>
    <t>PPB-5X</t>
  </si>
  <si>
    <t>GRAFITY DO OŁÓWKÓW 0,5 MM C/NIEBIESKIE</t>
  </si>
  <si>
    <t>0072512008157</t>
  </si>
  <si>
    <t>GRAFITY DO OŁÓWKÓW 0,7 MM C/NIEBIESKI</t>
  </si>
  <si>
    <t>GRAFITY DO OŁÓWKÓW 0,5 MM B/CZERWONE</t>
  </si>
  <si>
    <t>GRAFITY DO OŁÓWKÓW  0,7 MM B/CZERWONE</t>
  </si>
  <si>
    <t>PASTELE DO TKANIN 15-KOLOROWE</t>
  </si>
  <si>
    <t>PASTELE DO TKANIN 7-KOLOROWE</t>
  </si>
  <si>
    <t>4711577004044</t>
  </si>
  <si>
    <t xml:space="preserve">CIENKOPIS POINTLINER 0,03 MM A/CZARNY </t>
  </si>
  <si>
    <t>CIENKOPIS POINTLINER 0,05 MM A/CZARNY</t>
  </si>
  <si>
    <t>CIENKOPIS POINTLINER 1 MM A/CZARNY</t>
  </si>
  <si>
    <t>CIENKOPIS POINTLINER 0,1 MM A/CZARNY</t>
  </si>
  <si>
    <t>CIENKOPIS POINTLINER 0,2 MM A/CZARNY</t>
  </si>
  <si>
    <t>CIENKOPIS POINTLINER 0,3 MM A/CZARNY</t>
  </si>
  <si>
    <t>CIENKOPIS POINTLINER 0,4 MM A/CZARNY</t>
  </si>
  <si>
    <t>CIENKOPIS POINTLINER 0,5 MM A/CZARNY</t>
  </si>
  <si>
    <t>CIENKOPIS POINTLINER 0,5 MM N/SZARY</t>
  </si>
  <si>
    <t>CIENKOPIS POINTLINER 0,5 MM SG/MIEDZIANY</t>
  </si>
  <si>
    <t>CIENKOPIS POINTLINER  0,5 MM SP/SEPIA</t>
  </si>
  <si>
    <t>CIENKOPIS POINTLINER 0,8 MM A/CZARNY</t>
  </si>
  <si>
    <t>CIENKOPIS POINTLINER 2 MM A/CZARNY</t>
  </si>
  <si>
    <t>CIENKOPIS POINTLINER 3 MM A/CZARNY</t>
  </si>
  <si>
    <t>CIENKOPISY POINTLINER KPL.12 SZT.</t>
  </si>
  <si>
    <t>CIENKOPISY POINTLINER A/CZARNE SET X 5 SZT.</t>
  </si>
  <si>
    <t>PISAKI 12-KOLOROWE W ETUI</t>
  </si>
  <si>
    <t>PISAKI 24-KOLOROWE W ETUI</t>
  </si>
  <si>
    <t>PISAKI 36-KOLOROWE W ETUI</t>
  </si>
  <si>
    <t>PISAKI 6-KOLOROWE W ETUI</t>
  </si>
  <si>
    <t>PISAK SIGN PEN A/CZARNY</t>
  </si>
  <si>
    <t>PISAK SIGN PEN B/CZERWONY</t>
  </si>
  <si>
    <t>PISAK SIGN PEN C/NIEBIESKI</t>
  </si>
  <si>
    <t>PISAK SIGN PEN D/ZIELONY</t>
  </si>
  <si>
    <t>PISAK SIGN PEN E/BRĄZOWY</t>
  </si>
  <si>
    <t>PISAK SIGN PEN F/POMARAŃCZOWY</t>
  </si>
  <si>
    <t>PISAK SIGN PEN G/ZÓŁTY</t>
  </si>
  <si>
    <t>PISAK SIGN PEN N/SZARY</t>
  </si>
  <si>
    <t>PISAK SIGN PEN P/RÓŻOWY</t>
  </si>
  <si>
    <t>PISAK SIGN PEN S/BŁĘKITNY</t>
  </si>
  <si>
    <t>PISAK SIGN PEN KPL. 4 SZT. ABCD</t>
  </si>
  <si>
    <t>S520-ST4FGPSPL</t>
  </si>
  <si>
    <t>PISAK SIGN PEN KPL. 4 SZT. FGPS</t>
  </si>
  <si>
    <t>5902894023767</t>
  </si>
  <si>
    <t>PISAK SIGN PEN V/FIOLETOWY</t>
  </si>
  <si>
    <t>PISAK SIGN PEN Y/CIEMNOŻÓŁTY</t>
  </si>
  <si>
    <t>FLAMASTRY SPIERALNE 12-KOLOROWE</t>
  </si>
  <si>
    <t>FLAMASTRY SPIERALNE 8-KOLOROWE</t>
  </si>
  <si>
    <t>5902894026799</t>
  </si>
  <si>
    <t>PISAK BRUSH SIGN PEN A/CZARNY</t>
  </si>
  <si>
    <t>PISAK BRUSH SIGN PEN B/CZERWONY</t>
  </si>
  <si>
    <t>PISAK BRUSH SIGN PEN B2/BURGUND</t>
  </si>
  <si>
    <t>PISAK BRUSH SIGN PEN C/NIEBIESKI</t>
  </si>
  <si>
    <t>PISAK BRUSH SIGN PEN CA/NIEBIESKO-CZARNY</t>
  </si>
  <si>
    <t>PISAK BRUSH SIGN PEN D/ZIELONY</t>
  </si>
  <si>
    <t>PISAK BRUSH SIGN PEN D2/OLIWKOWY</t>
  </si>
  <si>
    <t>PISAK BRUSH SIGN PEN D3/TURKUSOWY</t>
  </si>
  <si>
    <t>PISAK BRUSH SIGN PEN D4/SZMARAGDOWY</t>
  </si>
  <si>
    <t>PISAK BRUSH SIGN PEN E/BRĄZOWY</t>
  </si>
  <si>
    <t>PISAK BRUSH SIGN PEN E2/ORZECHOWY</t>
  </si>
  <si>
    <t>PISAK BRUSH SIGN PEN E3/CIEMNOBRĄZOWY</t>
  </si>
  <si>
    <t>PISAK BRUSH SIGN PEN F/POMARAŃCZOWY</t>
  </si>
  <si>
    <t>PISAK BRUSH SIGN PEN F2/KORALOWY</t>
  </si>
  <si>
    <t>PISAK BRUSH SIGNE PEN F3/BLADOPOMARAŃCZOWY</t>
  </si>
  <si>
    <t>SES15C-FBX</t>
  </si>
  <si>
    <t>PISAK BRUSH SIGN PEN FB/FLUO CZERWONY</t>
  </si>
  <si>
    <t>SES15C-FFX</t>
  </si>
  <si>
    <t>PISAK BRUSH SIGN PEN FF/FLUO POMARAŃCZOWY</t>
  </si>
  <si>
    <t>SES15C-FGX</t>
  </si>
  <si>
    <t>PISAK BRUSH SIGN PEN FG/FLUO ŻÓŁTY</t>
  </si>
  <si>
    <t>SES15C-FKX</t>
  </si>
  <si>
    <t>PISAK BRUSH SIGN PEN FK/FLUO SELEDYNOWY</t>
  </si>
  <si>
    <t>SES15C-FPX</t>
  </si>
  <si>
    <t>PISAK BRUSH SIGN PEN FP/FLUO RÓŻOWY</t>
  </si>
  <si>
    <t>PISAK BRUSH SIGN PEN G/ŻÓŁTY</t>
  </si>
  <si>
    <t>PISAK BRUSH SIGN PEN K2/LIMONKOWY</t>
  </si>
  <si>
    <t>PISAK BRUSH SIGN PEN K/SELEDYNOWY</t>
  </si>
  <si>
    <t>PISAK BRUSH SIGN PEN N/SZARY</t>
  </si>
  <si>
    <t>PISAK BRUSH SIGN PEN N2/JASNOSZARY</t>
  </si>
  <si>
    <t>PISAK BRUSH SIGN PEN P/RÓŻOWY</t>
  </si>
  <si>
    <t>PISAK BRUSH SIGN PEN P2/PURPUROWY</t>
  </si>
  <si>
    <t>PISAK BRUSH SIGN PEN P3/PUDROWO-RÓŻOWY</t>
  </si>
  <si>
    <t>PISAK BRUSH SIGN PEN S/BŁĘKITNY</t>
  </si>
  <si>
    <t>PISAK BRUSH SIGN PEN S2/JASNOBŁĘKITNY</t>
  </si>
  <si>
    <t>PISAK BRUSH SIGN PEN S3/SZARO-NIEBIESKI</t>
  </si>
  <si>
    <t>PISAK BRUSH SIGN PEN KPL. 12 SZT.</t>
  </si>
  <si>
    <t>PISAK BRUSH SIGN PEN KPL. 4 SZT. B2 E2 P2 P3</t>
  </si>
  <si>
    <t>PISAK BRUSH SIGN PEN KPL. 4 SZT. CA D2 D3 K</t>
  </si>
  <si>
    <t>PISAK BRUSH SIGN PEN KPL. 4 SZT. N2 S2 S3 V2</t>
  </si>
  <si>
    <t>PISAK BRUSH SIGN PEN KPL. 5 SZT. FB FF FG FK FP</t>
  </si>
  <si>
    <t>PISAK BRUSH SIGN PEN KPL. 6 SZT.</t>
  </si>
  <si>
    <t>PISAK BRUSH SIGN PEN V/FIOLETOWY</t>
  </si>
  <si>
    <t>PISAK BRUSH SIGN PEN V2/NIEBIESKO-FIOLETOWY</t>
  </si>
  <si>
    <t>PISAK BRUSH SIGN PEN V3/JASNOFIOLETOWY</t>
  </si>
  <si>
    <t>PISAK BRUSH SIGN PEN Y/CIEMNOŻÓŁTY</t>
  </si>
  <si>
    <t>PISAK BRUSH SIGN PEN ARTIST A/CZARNY</t>
  </si>
  <si>
    <t>PISAK BRUSH SIGN PEN ARTIST B/CZERWONY</t>
  </si>
  <si>
    <t>PISAK BRUSH SIGN PEN ARTIST C/NIEBIESKI</t>
  </si>
  <si>
    <t>PISAK BRUSH SIGN PEN ARTIST D/ZIELONY</t>
  </si>
  <si>
    <t>PISAK BRUSH SIGN PEN ARTIST E/BRĄZOWY</t>
  </si>
  <si>
    <t>PISAK BRUSH SIGN PEN ARTIST F/POMARAŃCZOWY</t>
  </si>
  <si>
    <t>PISAK BRUSH SIGN PEN ARTIST G/ŻÓŁTY</t>
  </si>
  <si>
    <t>PISAK BRUSH SIGN PEN ARTIST N/SZARY</t>
  </si>
  <si>
    <t>PISAK BRUSH SIGN PEN ARTIST P/RÓŻOWY</t>
  </si>
  <si>
    <t>PISAK BRUSH SIGNT PEN ARTIST KPL. 12 SZT.</t>
  </si>
  <si>
    <t>PISAK BRUSH SIGNT PEN ARTIST KPL. 6 SZT.</t>
  </si>
  <si>
    <t>PISAK BRUSH SIGN PEN ARTIST S/BŁĘKITNY</t>
  </si>
  <si>
    <t>PISAK BRUSH SIGN PEN ARTIST V/FIOLETOWY</t>
  </si>
  <si>
    <t>PISAK BRUSH SIGN PEN ARTIST Y/CIEMNOŻÓŁTY</t>
  </si>
  <si>
    <t>PISAK BRUSH SIGN PEN PIGMENT A/CZARNY</t>
  </si>
  <si>
    <t>PISAK BRUSH SIGN PEN PIGMENT N/SZARY</t>
  </si>
  <si>
    <t>PISAK BRUSH SIGN PEN PIGMENT SP/SEPIA</t>
  </si>
  <si>
    <t>PISAK BRUSH SIGN PEN PIGMENT KPL 3 SZT. A N SP</t>
  </si>
  <si>
    <t>SESW30C-ST6GHPL</t>
  </si>
  <si>
    <t>PISAK/BRUSH KPL. 6 SZT. GOLDEN HOUR</t>
  </si>
  <si>
    <t>5902894026959</t>
  </si>
  <si>
    <t>SESW30C-ST6LWPL</t>
  </si>
  <si>
    <t>PISAK/BRUSH KPL. 6 SZT. LAZUROWE WYBRZEŻE</t>
  </si>
  <si>
    <t>5902894026973</t>
  </si>
  <si>
    <t>SESW30C-ST6MPPL</t>
  </si>
  <si>
    <t>PISAK/BRUSH KPL. 6 SZT. MGLISTY PORANEK</t>
  </si>
  <si>
    <t>5902894026935</t>
  </si>
  <si>
    <t>SESW30C-ST6PPPL</t>
  </si>
  <si>
    <t>PISAK/BRUSH KPL. 6 SZT. PIASKI PUSTYNI</t>
  </si>
  <si>
    <t>5902894026942</t>
  </si>
  <si>
    <t>SESW30C-ST6RFPL</t>
  </si>
  <si>
    <t>PISAK/BRUSH KPL. 6 SZT. RÓŻOWE FLAMINGI</t>
  </si>
  <si>
    <t>5902894026966</t>
  </si>
  <si>
    <t>SESW30C-ST6ZWPL</t>
  </si>
  <si>
    <t>PISAK/BRUSH KPL. 6 SZT. ZIELONE WZGÓRZA</t>
  </si>
  <si>
    <t>5902894026980</t>
  </si>
  <si>
    <t>PISAK/BRUSH DWUSTRONNA KOŃCÓWKA BŁĘKITNY</t>
  </si>
  <si>
    <t>PISAK/BRUSH DWUSTRONNA KOŃCÓWKA JASNOZIELONY</t>
  </si>
  <si>
    <t>PISAK/BRUSH DWUSTRONNA KOŃCÓWKA JASNOSZARY</t>
  </si>
  <si>
    <t>PISAK/BRUSH DWUSTRONNA KOŃCÓWKA OCHRA</t>
  </si>
  <si>
    <t>PISAK/BRUSH DWUSTRONNA KOŃCÓWKA OLIWKOWA ZIELEŃ</t>
  </si>
  <si>
    <t>PISAK/BRUSH DWUSTRONNA KOŃCÓWKA JASNOPOMARAŃCZOWY</t>
  </si>
  <si>
    <t>PISAK/BRUSH DWUSTRONNA KOŃCÓWKA STALOWO-NIEBIESKI</t>
  </si>
  <si>
    <t>PISAK/BRUSH DWUSTRONNA KOŃCÓWKA KARMINOWY</t>
  </si>
  <si>
    <t>PISKA/BRUSH DWUSTRONNA KOŃCÓWKA ZŁOTA OCHRA</t>
  </si>
  <si>
    <t>PISAK/BRUSH DWUSTRONNA KOŃCÓWKA SREBRNO-SZARY</t>
  </si>
  <si>
    <t>PISAK/BRUSH DWUSTRONNA KOŃCÓWKA SUROWA UMBRA</t>
  </si>
  <si>
    <t>PISAK/BRUSH DWUSTRONNA KOŃCÓWKA BORDOWY</t>
  </si>
  <si>
    <t>PISAK/BRUSH DWUSTRONNA KOŃCÓWKA HELIOTROP</t>
  </si>
  <si>
    <t>PISAK/BRUSH DWUSTRONNA KOŃCÓWKA SZMARAGDOWY</t>
  </si>
  <si>
    <t>PISAK/BRUSH DWUSTRONNA KOŃCÓWKA KORALOWY RÓŻ</t>
  </si>
  <si>
    <t>PISAK/BRUSH DWUSTRONNA KOŃCÓWKA JASNYBŁĘKIT</t>
  </si>
  <si>
    <t>ZAKREŚLACZ Z PŁYNNYM TUSZEM F/POMARAŃCZOWY</t>
  </si>
  <si>
    <t>5902894017100</t>
  </si>
  <si>
    <t>ZAKREŚLACZ Z PŁYNNYM TUSZEM G/ŻÓŁTY</t>
  </si>
  <si>
    <t>ZAKREŚLACZ Z PŁYNNYM TUSZEM K/SELEDYNOWY</t>
  </si>
  <si>
    <t>ZAKREŚLACZ Z PŁYNNYM TUSZEM P/RÓŻOWY</t>
  </si>
  <si>
    <t>ZAKREŚLACZ Z PŁYNNYM TUSZEM S/BŁĘKITNY</t>
  </si>
  <si>
    <t>ZAKREŚLACZ Z PŁYNNYM TUSZEM V/FIOLETOWY</t>
  </si>
  <si>
    <t>ZAKREŚLACZ SL60-F/POMARAŃCZOWY</t>
  </si>
  <si>
    <t>ZAKREŚLACZ SL60-G/ŻÓŁTY</t>
  </si>
  <si>
    <t>ZAKREŚLACZ SL60-K/SELEDYNOWY</t>
  </si>
  <si>
    <t>ZAKREŚLACZ SL60-P/RÓŻOWY</t>
  </si>
  <si>
    <t>ZAKREŚLACZE SL60 4 KOLORY MIX</t>
  </si>
  <si>
    <t>MARKER KREDOWY A/CZARNY</t>
  </si>
  <si>
    <t>MARKER KREDOWY B/CZERWONY</t>
  </si>
  <si>
    <t>MARKER KREDOWY C/NIEBIESKI</t>
  </si>
  <si>
    <t>MARKER KREDOWY D/ZIELONY</t>
  </si>
  <si>
    <t>MARKER KREDOWY F/POMARAŃCZOWY</t>
  </si>
  <si>
    <t>MARKER KREDOWY G/ŻÓŁTY</t>
  </si>
  <si>
    <t>MARKER KREDOWY V/FIOLETOWY</t>
  </si>
  <si>
    <t>MARKER KREDOWY W/BIAŁY</t>
  </si>
  <si>
    <t>AKWARELE W TUBACH 12-KOLOROWE</t>
  </si>
  <si>
    <t>AKWARELE W TUBACH 15-KOLOROWE</t>
  </si>
  <si>
    <t>AKWARELE W TUBACH 18-KOLOROWE</t>
  </si>
  <si>
    <t>AKWARELE W TUBACH 24-KOLOROWE</t>
  </si>
  <si>
    <t>MARKER ZDOBNICZY BIAŁY, KRÓTKI</t>
  </si>
  <si>
    <t>MARKER ZDOBNICZY BIAŁY, GRUBA KOŃCÓWKA</t>
  </si>
  <si>
    <t>MARKER ZDOBNICZY BIAŁY, ŚREDNIA KOŃCÓWKA</t>
  </si>
  <si>
    <t>MARKER ZDOBNICZY BIAŁY, CIENKA KOŃCÓWKA</t>
  </si>
  <si>
    <t>CIENKOPIS KULKOWY ENERGEL 3 0,5 MM 3 KOLORY</t>
  </si>
  <si>
    <t>CIENKOPIS KULKOWY ENERGEL 2S 0,5 MM 2 KOLORY</t>
  </si>
  <si>
    <t>XFR-AD</t>
  </si>
  <si>
    <t>WKŁADY DO BRUSH PEN</t>
  </si>
  <si>
    <t>DUAL METALLIC BRUSH A/CZARNY</t>
  </si>
  <si>
    <t>DUAL METALILIC BRUSH C/NIEBIESKI</t>
  </si>
  <si>
    <t xml:space="preserve">DUAL METALLIC BRUSH D/ZIELONY </t>
  </si>
  <si>
    <t>DUAL METALLIC BRUSH F/POMARAŃCZOWY</t>
  </si>
  <si>
    <t>DUAL METALLIC BRUSH P/RÓŻOWY</t>
  </si>
  <si>
    <t>DUAL METALLIC BRUSH V/FIOLETOWY</t>
  </si>
  <si>
    <t>DUAL METALLIC BRUSH X/ZŁOTY</t>
  </si>
  <si>
    <t>DUAL METALLIC BRUSH Z/SREBRNY</t>
  </si>
  <si>
    <t>MILKY BRUSH PD/PASTELOWY MIĘTOWY</t>
  </si>
  <si>
    <t>0884851061317</t>
  </si>
  <si>
    <t>MILKY BRUSH PF/PASTELOWY POMARAŃCZOWY</t>
  </si>
  <si>
    <t>MILKY BRUSH PG/PASTELOWY ŻÓŁTY</t>
  </si>
  <si>
    <t>MILKY BRUSH PK/PASTELOWY SELEDYNOWY</t>
  </si>
  <si>
    <t>MILKY BRUSH PP/PASTELOWY RÓŻOWY</t>
  </si>
  <si>
    <t>MILKY BRUSH PS/PASTELOWY BŁĘKITNY</t>
  </si>
  <si>
    <t>MILKY BRUSH PV/PASTELOWY FIOLETOWY</t>
  </si>
  <si>
    <t>XGFH-PWX</t>
  </si>
  <si>
    <t>MILKY BRUSH PW/PASTELOWY BIAŁY</t>
  </si>
  <si>
    <t>0884851061379</t>
  </si>
  <si>
    <t>XGFL-101X</t>
  </si>
  <si>
    <t>BRUSH PEN A/CZARNY</t>
  </si>
  <si>
    <t>4902506143013</t>
  </si>
  <si>
    <t>XGFL-102X</t>
  </si>
  <si>
    <t>BRUSH PEN B/CZERWONY</t>
  </si>
  <si>
    <t>4902506143020</t>
  </si>
  <si>
    <t>BRUSH PEN C/NIEBIESKI</t>
  </si>
  <si>
    <t>BRUSH PEN D/ZIELONY</t>
  </si>
  <si>
    <t>BRUSH PEN G/ŻÓŁTY</t>
  </si>
  <si>
    <t>BRUSH PEN E/BRĄZOWY</t>
  </si>
  <si>
    <t>BRUSH PEN F/POMARAŃCZOWY</t>
  </si>
  <si>
    <t>XGFL-109X</t>
  </si>
  <si>
    <t>BRUSH PEN P/RÓŻOWY</t>
  </si>
  <si>
    <t>4902506143082</t>
  </si>
  <si>
    <t>BRUSH PEN S/BŁĘKITNY</t>
  </si>
  <si>
    <t>XGFL-111X</t>
  </si>
  <si>
    <t>BRUSH PEN K/SELEDYNOWY</t>
  </si>
  <si>
    <t>4902506143112</t>
  </si>
  <si>
    <t>BRUSH PEN S3/TURKUSOWY</t>
  </si>
  <si>
    <t>BRUSH PEN OLIWKOWA ZIELEŃ</t>
  </si>
  <si>
    <t>BRUSH PEN N/SZARY</t>
  </si>
  <si>
    <t>BRUSH PEN ŻÓŁTO-POMARAŃCZOWY</t>
  </si>
  <si>
    <t>BRUSH PEN SEPIA</t>
  </si>
  <si>
    <t>BRUSH PEN V/FIOLETOWY</t>
  </si>
  <si>
    <t>XGFP-101X</t>
  </si>
  <si>
    <t>BRUSH PEN PIGMENT A/CZARNY</t>
  </si>
  <si>
    <t>0884851033079</t>
  </si>
  <si>
    <t>XGFP-137X</t>
  </si>
  <si>
    <t>BRUSH PEN PIGMENT N/SZARY</t>
  </si>
  <si>
    <t>0884851033093</t>
  </si>
  <si>
    <t>XGFP-141X</t>
  </si>
  <si>
    <t>BRUSH PEN PIGMENT SEPIA</t>
  </si>
  <si>
    <t>0884851033086</t>
  </si>
  <si>
    <t>XLR7-KA</t>
  </si>
  <si>
    <t>WKŁAD DO PIÓR KULKOWYCH ENERGEL KA/OLIWKOWO-CZARNY</t>
  </si>
  <si>
    <t>WKŁAD DO PIÓR KULKOWYCH ENERGEL SA/INDYGO-CZARNY</t>
  </si>
  <si>
    <t>XLR7-VA</t>
  </si>
  <si>
    <t>WKŁAD DO PIÓR KULKOWYCH ENERGEL VA/BORDOWO-CZARNY</t>
  </si>
  <si>
    <t>WKŁAD DO CIENKOPISÓW KULKOWYCH ENERGEL 3</t>
  </si>
  <si>
    <t>OŁÓWEK AUTOMATYCZNY ORENZ 0,2 MM W/BIAŁY</t>
  </si>
  <si>
    <t>OŁÓWEK AUTOMATYCZNY ORENZ 0,3 MM G/ŻÓŁTY</t>
  </si>
  <si>
    <t>OŁÓWEK AUTOMATYCZNY ORENZ 0,5 MM A/CZARNY</t>
  </si>
  <si>
    <t>OŁÓWEK AUTOMATYCZNY ORENZ 0,7 MM S/BŁĘKITNY</t>
  </si>
  <si>
    <t xml:space="preserve">PISAK BRUSH DWUSTRONNA KOŃCÓWKA A/CZARNY </t>
  </si>
  <si>
    <t>38249996</t>
  </si>
  <si>
    <t>GUMKA WYMIENNA DO OŁÓWKÓW AUTOMATYCZNYCH</t>
  </si>
  <si>
    <t>GUMKA HI-POLYMER AIN CZARNA</t>
  </si>
  <si>
    <t xml:space="preserve">GUMKA KREŚLARSKA MINI </t>
  </si>
  <si>
    <t xml:space="preserve">GUMKA KREŚLARSKA MAŁA </t>
  </si>
  <si>
    <t>GUMKA KREŚLARSKA MAŁA G/ŻÓŁTA</t>
  </si>
  <si>
    <t>GUMKA KREŚLARSKA MAŁA K/SELEDYNOWA</t>
  </si>
  <si>
    <t>GUMKA KREŚLARSKA MAŁA P/RÓŻOWA</t>
  </si>
  <si>
    <t>GUMKA KREŚLARSKA MAŁA S/BŁĘKITNA</t>
  </si>
  <si>
    <t>GUMKA KREŚLARSKA ŚREDNIA</t>
  </si>
  <si>
    <t xml:space="preserve">GUMKA KREŚLARSKA DUŻA </t>
  </si>
  <si>
    <t xml:space="preserve">GUMKA KREŚLARSKA JUMBO </t>
  </si>
  <si>
    <t>ZESTAW CB8-24+AX127-EZEE02+KURS RYSOWANIA</t>
  </si>
  <si>
    <t>ZESTAW CB9-12+FRH+BLOCZEK AKWARELOWY</t>
  </si>
  <si>
    <t xml:space="preserve">ZESTAW DO LITERNICTWA: A125A, ZEAH06, SES15A, </t>
  </si>
  <si>
    <t>96085000</t>
  </si>
  <si>
    <t>ZESTAW DO MANGI: SES15PA x 2, S20P x 4</t>
  </si>
  <si>
    <t>5902894026829</t>
  </si>
  <si>
    <t>ZESTAW PTS-15+BN15+KOSZULKA</t>
  </si>
  <si>
    <t>5902894020063</t>
  </si>
  <si>
    <t>ZESTAW PTS-7+BN15+TORBA</t>
  </si>
  <si>
    <t>ZESTAW SES15C-BASIC+LEKCJA LETTERINGU</t>
  </si>
  <si>
    <t>ZESTAW SES15C-LIGHT+LEKCJA LETTERINGU</t>
  </si>
  <si>
    <t>ZESTAW SES15C-DARK+LEKCJA LETTERINGU</t>
  </si>
  <si>
    <t>KOREKTOR PRECYZYJNY Z CIENKĄ, Z METALOWĄ KOŃCÓWKĄ</t>
  </si>
  <si>
    <t>KOREKTOR PRECYZYJNY W OKRĄGŁYM PIÓRZE 7 ML</t>
  </si>
  <si>
    <t>KOREKTOR PRECYZYJNY W PŁASKIM PIÓRZE 12 ML</t>
  </si>
  <si>
    <t>OPAKOWANIE</t>
  </si>
  <si>
    <t>KOD  KRESKOWY    1 szt.</t>
  </si>
  <si>
    <t>CENA HURTOWA NETTO PLN</t>
  </si>
  <si>
    <t>KOD CN</t>
  </si>
  <si>
    <t>0884851058508</t>
  </si>
  <si>
    <t>072512007709</t>
  </si>
  <si>
    <t>1 op.</t>
  </si>
  <si>
    <t>5902894019623</t>
  </si>
  <si>
    <t>5902894019630</t>
  </si>
  <si>
    <t>5902894019647</t>
  </si>
  <si>
    <t>4711577043418</t>
  </si>
  <si>
    <t>BL77E-ST4ACCCPL</t>
  </si>
  <si>
    <t>PIÓRO KULKOWE ENERGEL KPL. 4 SZT ACCC</t>
  </si>
  <si>
    <t>5902894025198</t>
  </si>
  <si>
    <t>0884851049995</t>
  </si>
  <si>
    <t>0884851050007</t>
  </si>
  <si>
    <t>0884851050014</t>
  </si>
  <si>
    <t>0884851050021</t>
  </si>
  <si>
    <t>0884851050038</t>
  </si>
  <si>
    <t>0884851050045</t>
  </si>
  <si>
    <t>0884851050052</t>
  </si>
  <si>
    <t>0884851050069</t>
  </si>
  <si>
    <t>OŁÓWEK DREWNIANY O TRÓJKĄTNYM PRZEKROJU - HB</t>
  </si>
  <si>
    <t>4711577077017</t>
  </si>
  <si>
    <t>OŁÓWEK DREWNIANY O TRÓJKĄTNYM PRZEKROJU -2B</t>
  </si>
  <si>
    <t>4711577077000</t>
  </si>
  <si>
    <t>DCF142D</t>
  </si>
  <si>
    <t>4902506072504</t>
  </si>
  <si>
    <t>DCF144B</t>
  </si>
  <si>
    <t>4902506072535</t>
  </si>
  <si>
    <t>DCF343C</t>
  </si>
  <si>
    <t>ALBUM OFERTOWY VIVID C/NIEBIESKI</t>
  </si>
  <si>
    <t>4902506072740</t>
  </si>
  <si>
    <t>DCF343D</t>
  </si>
  <si>
    <t>ALBUM OFERTOWY VIVID D/ZIELONY</t>
  </si>
  <si>
    <t>4902506072757</t>
  </si>
  <si>
    <t>DCF343P</t>
  </si>
  <si>
    <t>ALBUM OFERTOWY VIVID P/RÓŻOWY</t>
  </si>
  <si>
    <t>4902506072771</t>
  </si>
  <si>
    <t>DCF343V</t>
  </si>
  <si>
    <t>ALBUM OFERTOWY VIVID V/FIOLETOWY</t>
  </si>
  <si>
    <t>4902506072788</t>
  </si>
  <si>
    <t>DCF442D</t>
  </si>
  <si>
    <t>4902506072825</t>
  </si>
  <si>
    <t>DCF542F</t>
  </si>
  <si>
    <t>ALBUM OFERTOWY WING FRESH F/POMARAŃCZOWY</t>
  </si>
  <si>
    <t>4902506072924</t>
  </si>
  <si>
    <t>DCF642D</t>
  </si>
  <si>
    <t>4902506072986</t>
  </si>
  <si>
    <t>DCF642G</t>
  </si>
  <si>
    <t>ALBUM OFERTOWY SIDE A4/A3 G/ŻÓŁTY</t>
  </si>
  <si>
    <t>4902506072993</t>
  </si>
  <si>
    <t>DCF644G</t>
  </si>
  <si>
    <t>4902506073044</t>
  </si>
  <si>
    <t>4902506143341</t>
  </si>
  <si>
    <t>4902506143358</t>
  </si>
  <si>
    <t>0884851059819</t>
  </si>
  <si>
    <t>0884851059826</t>
  </si>
  <si>
    <t>0884851059833</t>
  </si>
  <si>
    <t>0884851059857</t>
  </si>
  <si>
    <t>884851030016</t>
  </si>
  <si>
    <t>884851030023</t>
  </si>
  <si>
    <t>884851030030</t>
  </si>
  <si>
    <t>884851030047</t>
  </si>
  <si>
    <t>NFS410-A</t>
  </si>
  <si>
    <t>FOLIOPIS SUPER FINE POINT A/CZARNY</t>
  </si>
  <si>
    <t>0884851063564</t>
  </si>
  <si>
    <t>NFS410-B</t>
  </si>
  <si>
    <t>FOLIOPIS SUPER FINE POINT B/CZERWONY</t>
  </si>
  <si>
    <t>0884851063571</t>
  </si>
  <si>
    <t>NFS410-C</t>
  </si>
  <si>
    <t>FOLIOPIS SUPER FINE POINT C/NIEBIESKI</t>
  </si>
  <si>
    <t>0884851063588</t>
  </si>
  <si>
    <t>NFS410-D</t>
  </si>
  <si>
    <t>FOLIOPIS SUPER FINE POINT D/ZIELONY</t>
  </si>
  <si>
    <t>0884851063595</t>
  </si>
  <si>
    <t>NM470-A</t>
  </si>
  <si>
    <t>FOLIOPIS FINE POINT A/CZARNY</t>
  </si>
  <si>
    <t>0884851063601</t>
  </si>
  <si>
    <t>NM470-B</t>
  </si>
  <si>
    <t>FOLIOPIS FINE POINT B/CZERWONY</t>
  </si>
  <si>
    <t>0884851063618</t>
  </si>
  <si>
    <t>NM470-C</t>
  </si>
  <si>
    <t>FOLIOPIS FINE POINT C/NIEBIESKI</t>
  </si>
  <si>
    <t>0884851063625</t>
  </si>
  <si>
    <t>NM470-D</t>
  </si>
  <si>
    <t>FOLIOPIS FINE POINT D/ZIELONY</t>
  </si>
  <si>
    <t>0884851063632</t>
  </si>
  <si>
    <t>0884851060204</t>
  </si>
  <si>
    <t>4902506419637</t>
  </si>
  <si>
    <t>4902506419644</t>
  </si>
  <si>
    <t>4902506419651</t>
  </si>
  <si>
    <t>4902506419668</t>
  </si>
  <si>
    <t>4902506419675</t>
  </si>
  <si>
    <t>SES15C-ST36PL</t>
  </si>
  <si>
    <t>PISAK BRUSH SIGN PEN KPL. 36 SZT.</t>
  </si>
  <si>
    <t>5902894027338</t>
  </si>
  <si>
    <t>4902506141125</t>
  </si>
  <si>
    <t>WKŁAD ENERGEL 0,3 MM A/CZARNY</t>
  </si>
  <si>
    <t>4902506305459</t>
  </si>
  <si>
    <t>3474370028211</t>
  </si>
  <si>
    <t>ZTT15-W</t>
  </si>
  <si>
    <t>KOREKTOR W TAŚMIE 12 M</t>
  </si>
  <si>
    <t>4711577014937</t>
  </si>
  <si>
    <t>BK417-PG10APL</t>
  </si>
  <si>
    <t>BK417-PG10BPL</t>
  </si>
  <si>
    <t>BK417-PG10CPL</t>
  </si>
  <si>
    <t>50-B9</t>
  </si>
  <si>
    <t>50-H9</t>
  </si>
  <si>
    <t xml:space="preserve">CB60T-HB    </t>
  </si>
  <si>
    <t xml:space="preserve">CB60T-2B     </t>
  </si>
  <si>
    <t>CB60T-2BHB-96</t>
  </si>
  <si>
    <t>BL77-MIX-3E-PVC</t>
  </si>
  <si>
    <t>BL77-AC-3E-PVC</t>
  </si>
  <si>
    <t>BL77-C-3E-PVC</t>
  </si>
  <si>
    <t>BL77-A-3E-PVC</t>
  </si>
  <si>
    <t>BL437-4E</t>
  </si>
  <si>
    <t>NFS-NF-NM-3E</t>
  </si>
  <si>
    <t>BX467-4E</t>
  </si>
  <si>
    <t>BXC467-2E</t>
  </si>
  <si>
    <t>SES15C-3E-PVC</t>
  </si>
  <si>
    <t>SESW30C-3E</t>
  </si>
  <si>
    <t>BY208-AC-3E-PVC</t>
  </si>
  <si>
    <t>MARKERY CZARNE  DISPLAY NFS x12 + NF x 12 + NM x 12</t>
  </si>
  <si>
    <t>OŁÓWEK KUBEK - 72x HB + 24x 2B</t>
  </si>
  <si>
    <t>FLOATUNE - DISPLAY 18x A + 18x C</t>
  </si>
  <si>
    <t>BL77 DISPLAY 12x A + 6x C + 18x MIX</t>
  </si>
  <si>
    <t xml:space="preserve">BL77 DISPLAY 12x A + 24x C </t>
  </si>
  <si>
    <t xml:space="preserve">BL77 DISPLAY 36x C </t>
  </si>
  <si>
    <t>BL77 DISPLAY 36x A</t>
  </si>
  <si>
    <t>ENERGEL KUBEK 48x MIX</t>
  </si>
  <si>
    <t>MULTIPEN iZEE DISPLAY 24</t>
  </si>
  <si>
    <t>iZEE KUBEK 48 x MIX</t>
  </si>
  <si>
    <t>BRUSH SIGN PEN - 36x MIX</t>
  </si>
  <si>
    <t>TWIN BRUSH SIGN PEN  36x MIX</t>
  </si>
  <si>
    <t>POINTLINER S20P - DISPLAY</t>
  </si>
  <si>
    <t>ZTT15 - DISPLAY</t>
  </si>
  <si>
    <t>ZEH DISPLAY DUŻY</t>
  </si>
  <si>
    <t>DISPLAY HAKI - 12 x CB60T-HB + 12 x CB60T-2B + 96x ZEH05</t>
  </si>
  <si>
    <t>PAK-ST-ETUI</t>
  </si>
  <si>
    <t>UNIWERSALNE OPAKOWANIE ENERGEL</t>
  </si>
  <si>
    <t>srebrny</t>
  </si>
  <si>
    <t>PAK-DS-PG1015C-DP</t>
  </si>
  <si>
    <t>DISPLAY GRAPHGEAR 1000</t>
  </si>
  <si>
    <t>PAK-DS-PG310-DP</t>
  </si>
  <si>
    <t>DISPLAY GRAPHGEAR 300</t>
  </si>
  <si>
    <t>DISPLAY GUMKI ZEH DUŻY</t>
  </si>
  <si>
    <t>PAK-DS-S20P-DP</t>
  </si>
  <si>
    <t>DISPLAY POINTLINER DUŻY</t>
  </si>
  <si>
    <t>PAK-DS-PION-1</t>
  </si>
  <si>
    <t>DISPLAY CZERWONY 1-MODUŁOWY PIONOWY</t>
  </si>
  <si>
    <t>czerwony</t>
  </si>
  <si>
    <t>PAK-DS-PION-2</t>
  </si>
  <si>
    <t>DISPLAY CZERWONY 2-MODUŁOWY PIONOWY</t>
  </si>
  <si>
    <t>PAK-DS-POZIOM-1</t>
  </si>
  <si>
    <t>DISPLAY CZERWONY 1-MODUŁOWY POZIOMY</t>
  </si>
  <si>
    <t>PAK-DS-POZIOM-2</t>
  </si>
  <si>
    <t>DISPLAY CZERWONY 2-MODUŁOWY POZIOMY</t>
  </si>
  <si>
    <t>PAK-DS-POZIOM-1-AB</t>
  </si>
  <si>
    <t xml:space="preserve">DISPLAY NIEBIESKI 1-MODUŁOWY POZIOMY DO BK77AB </t>
  </si>
  <si>
    <t>niebieski</t>
  </si>
  <si>
    <t>PAK-DS-PLASTIC-DP</t>
  </si>
  <si>
    <t>DISPLAY PUSTY - KUBEK</t>
  </si>
  <si>
    <t>PAK-DS-DP-EZEE02E</t>
  </si>
  <si>
    <t>DISPLAY NA GUMKI EZEE02E</t>
  </si>
  <si>
    <t>PAK-DS-PIZEE-PLV-FLO</t>
  </si>
  <si>
    <t>DUŻY DISPLAY KARTONOWY NA DŁUGOPISY IZEE</t>
  </si>
  <si>
    <t>FOC-LIZAKI</t>
  </si>
  <si>
    <t>LIZAKI CHUPA CHUPS</t>
  </si>
  <si>
    <t>WARTOŚĆ BONÓW</t>
  </si>
  <si>
    <t>ILE DISPLAY'I NOWOŚCI</t>
  </si>
  <si>
    <t>PAK-DS-ZEHER-DP</t>
  </si>
  <si>
    <t>LIZAKI</t>
  </si>
  <si>
    <t>PASTELE WARTOŚĆ</t>
  </si>
  <si>
    <t>szt.</t>
  </si>
  <si>
    <t>ILOŚĆ DISPLAY'I LIZAKÓW</t>
  </si>
  <si>
    <t>FLUO</t>
  </si>
  <si>
    <t>METALLIC</t>
  </si>
  <si>
    <t>do dopisania</t>
  </si>
  <si>
    <t>DO DOPISANIA</t>
  </si>
  <si>
    <t>DISPLAY POINTLINER</t>
  </si>
  <si>
    <t>PAK-DS-CB60T-DP1E</t>
  </si>
  <si>
    <t>CB60T+ZEH DISPLAY</t>
  </si>
  <si>
    <t>PAKIET OBOWIĄZKOWY (200 zł)</t>
  </si>
  <si>
    <t>DISPLAY DO WYBORU (500 zł)</t>
  </si>
  <si>
    <t>DISPLAY ZTT15 x 24 - PVC</t>
  </si>
  <si>
    <t>DISPLAY CB60+ZEH</t>
  </si>
  <si>
    <t>0884851066527</t>
  </si>
  <si>
    <t>0884851066541</t>
  </si>
  <si>
    <t>BY208-AX</t>
  </si>
  <si>
    <t>BY208-CX</t>
  </si>
  <si>
    <t>PIÓRO KULKOWE FLOATUNE - czarne</t>
  </si>
  <si>
    <t>PIÓRO KULKOWE FLOATUNE - niebieskie</t>
  </si>
  <si>
    <t>NM470-WA4ABCDPL</t>
  </si>
  <si>
    <t>KOMPLET FOLIOPISÓW NM470 - 4 kolory</t>
  </si>
  <si>
    <t>96082001</t>
  </si>
  <si>
    <t>NFS410-WA4ABCDPL</t>
  </si>
  <si>
    <t>KOMPLET FOLIOPISÓW NFS410 - 4 kolory</t>
  </si>
  <si>
    <t>NF450-WA4ABCDPL</t>
  </si>
  <si>
    <t>KOMPLET FOLIOPISÓW NF450 - 4 kolory</t>
  </si>
  <si>
    <t>5902894027581</t>
  </si>
  <si>
    <t>5902894027598</t>
  </si>
  <si>
    <t>5902894027604</t>
  </si>
  <si>
    <t>TOTAL WARTOŚĆ ZAMÓWIENIA</t>
  </si>
  <si>
    <t>DO WYPEŁNIANIA</t>
  </si>
  <si>
    <t>NIE WPISYWAĆ</t>
  </si>
  <si>
    <t>ZAMÓWIENIE BTS 2025 w PLN</t>
  </si>
  <si>
    <t>PAK-DS-XZTT15P-DP2E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</si>
</sst>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)\ &quot;zł&quot;_ ;_ * \(#,##0.00\)\ &quot;zł&quot;_ ;_ * &quot;-&quot;??_)\ &quot;zł&quot;_ ;_ @_ "/>
    <numFmt numFmtId="165" formatCode="_ * #,##0.00_)_ ;_ * \(#,##0.00\)_ ;_ * &quot;-&quot;??_)_ ;_ @_ "/>
    <numFmt numFmtId="166" formatCode="_ * #,##0_)\ [$BOV]_ ;_ * \(#,##0&quot;) &quot;[$BOV]_ ;_ * \-_)\ [$BOV]_ ;_ @_ "/>
    <numFmt numFmtId="167" formatCode="_-* #,##0.00\ [$zł-415]_-;\-* #,##0.00\ [$zł-415]_-;_-* \-??\ [$zł-415]_-;_-@_-"/>
    <numFmt numFmtId="168" formatCode="_ * #,##0.00_)&quot; zł&quot;_ ;_ * \(#,##0.00&quot;) zł&quot;_ ;_ * \-??_)&quot; zł&quot;_ ;_ @_ "/>
    <numFmt numFmtId="169" formatCode="_-* #,##0.00\ [$zł-415]_-;\-* #,##0.00\ [$zł-415]_-;_-* &quot;-&quot;??\ [$zł-415]_-;_-@_-"/>
  </numFmts>
  <fonts count="77">
    <font>
      <sz val="11"/>
      <color rgb="FF000000"/>
      <name val="Calibri"/>
      <charset val="1"/>
    </font>
    <font>
      <sz val="11"/>
      <color rgb="FF000000"/>
      <name val="Calibri"/>
      <family val="2"/>
      <charset val="1"/>
    </font>
    <font>
      <sz val="11"/>
      <color rgb="FF000000"/>
      <name val="Roboto Regular"/>
      <charset val="238"/>
    </font>
    <font>
      <sz val="11"/>
      <color rgb="FFA6A6A6"/>
      <name val="Roboto Regular"/>
      <charset val="238"/>
    </font>
    <font>
      <sz val="11"/>
      <color rgb="FF808080"/>
      <name val="Roboto Regular"/>
      <charset val="238"/>
    </font>
    <font>
      <sz val="11"/>
      <color rgb="FF000000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6"/>
      <color rgb="FF000000"/>
      <name val="Calibri"/>
      <family val="2"/>
    </font>
    <font>
      <sz val="12"/>
      <color rgb="FF000000"/>
      <name val="Calibri (Tekst podstawowy)"/>
      <charset val="238"/>
    </font>
    <font>
      <b/>
      <sz val="14"/>
      <color rgb="FF000000"/>
      <name val="Calibri"/>
      <family val="2"/>
      <charset val="238"/>
    </font>
    <font>
      <b/>
      <sz val="14"/>
      <name val="Calibri (Tekst podstawowy)"/>
      <charset val="238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20"/>
      <color rgb="FF0C343D"/>
      <name val="Arial"/>
      <family val="2"/>
    </font>
    <font>
      <b/>
      <sz val="18"/>
      <color rgb="FFFFFFFF"/>
      <name val="Arial"/>
      <family val="2"/>
    </font>
    <font>
      <sz val="20"/>
      <color rgb="FF0C343D"/>
      <name val="Arial"/>
      <family val="2"/>
    </font>
    <font>
      <sz val="20"/>
      <color rgb="FF000000"/>
      <name val="Arial"/>
      <family val="2"/>
    </font>
    <font>
      <b/>
      <sz val="10"/>
      <color rgb="FF0C343D"/>
      <name val="Arial"/>
      <family val="2"/>
    </font>
    <font>
      <b/>
      <sz val="16"/>
      <color rgb="FF0C343D"/>
      <name val="Arial"/>
      <family val="2"/>
    </font>
    <font>
      <b/>
      <sz val="12"/>
      <color rgb="FFFFF2CC"/>
      <name val="Arial"/>
      <family val="2"/>
    </font>
    <font>
      <b/>
      <sz val="16"/>
      <color rgb="FFFFFF00"/>
      <name val="Arial"/>
      <family val="2"/>
    </font>
    <font>
      <sz val="11"/>
      <color rgb="FF000000"/>
      <name val="Arial"/>
      <family val="2"/>
    </font>
    <font>
      <b/>
      <sz val="12"/>
      <color rgb="FFFFFFFF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6"/>
      <color rgb="FF000000"/>
      <name val="Arial"/>
      <family val="2"/>
    </font>
    <font>
      <sz val="14"/>
      <color rgb="FF000000"/>
      <name val="Arial"/>
      <family val="2"/>
    </font>
    <font>
      <sz val="10"/>
      <color rgb="FF0C343D"/>
      <name val="Arial"/>
      <family val="2"/>
    </font>
    <font>
      <sz val="12"/>
      <color rgb="FF0C343D"/>
      <name val="Arial"/>
      <family val="2"/>
    </font>
    <font>
      <sz val="12"/>
      <color rgb="FF333F5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8"/>
      <color rgb="FFFFF2CC"/>
      <name val="Arial"/>
      <family val="2"/>
    </font>
    <font>
      <sz val="16"/>
      <color theme="0"/>
      <name val="Arial"/>
      <family val="2"/>
    </font>
    <font>
      <sz val="16"/>
      <name val="Calibri"/>
      <family val="2"/>
      <charset val="238"/>
    </font>
    <font>
      <sz val="16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</font>
    <font>
      <sz val="14"/>
      <color rgb="FF0C343D"/>
      <name val="Arial"/>
      <family val="2"/>
    </font>
    <font>
      <sz val="12"/>
      <color rgb="FF000000"/>
      <name val="Roboto Regular"/>
      <charset val="238"/>
    </font>
    <font>
      <b/>
      <sz val="22"/>
      <color rgb="FF005493"/>
      <name val="Roboto Regular"/>
      <charset val="238"/>
    </font>
    <font>
      <b/>
      <sz val="11"/>
      <color theme="0" tint="-0.499984740745262"/>
      <name val="Roboto Regular"/>
      <charset val="238"/>
    </font>
    <font>
      <b/>
      <sz val="16"/>
      <color rgb="FFFFFFFF"/>
      <name val="Roboto Regular"/>
      <charset val="238"/>
    </font>
    <font>
      <b/>
      <sz val="12"/>
      <color rgb="FFC00000"/>
      <name val="Roboto Regular"/>
      <charset val="238"/>
    </font>
    <font>
      <b/>
      <sz val="12"/>
      <color rgb="FFFFFFFF"/>
      <name val="Arial"/>
      <family val="2"/>
      <charset val="238"/>
    </font>
    <font>
      <sz val="12"/>
      <color rgb="FFFFFFFF"/>
      <name val="Arial"/>
      <family val="2"/>
      <charset val="238"/>
    </font>
    <font>
      <sz val="12"/>
      <color rgb="FF000000"/>
      <name val="Calibri"/>
      <family val="2"/>
      <charset val="238"/>
    </font>
    <font>
      <sz val="10"/>
      <color theme="0" tint="-0.499984740745262"/>
      <name val="Arial"/>
      <family val="2"/>
      <charset val="238"/>
    </font>
    <font>
      <sz val="12"/>
      <color theme="0" tint="-0.499984740745262"/>
      <name val="Roboto Regular"/>
      <charset val="238"/>
    </font>
    <font>
      <sz val="18"/>
      <color theme="0" tint="-4.9989318521683403E-2"/>
      <name val="Arial"/>
      <family val="2"/>
    </font>
    <font>
      <sz val="11"/>
      <color theme="0" tint="-0.14999847407452621"/>
      <name val="Roboto Regular"/>
      <charset val="238"/>
    </font>
    <font>
      <sz val="11"/>
      <color theme="0"/>
      <name val="Roboto Regular"/>
      <charset val="238"/>
    </font>
    <font>
      <sz val="12"/>
      <color theme="0"/>
      <name val="Roboto Regular"/>
      <charset val="238"/>
    </font>
    <font>
      <b/>
      <sz val="11"/>
      <color theme="0" tint="-4.9989318521683403E-2"/>
      <name val="Arial"/>
      <family val="2"/>
    </font>
    <font>
      <sz val="16"/>
      <color theme="0"/>
      <name val="Roboto Regular"/>
      <charset val="238"/>
    </font>
    <font>
      <sz val="14"/>
      <color theme="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4"/>
      <color rgb="FF0C1423"/>
      <name val="Arial"/>
      <family val="2"/>
    </font>
    <font>
      <sz val="11"/>
      <name val="Roboto Regular"/>
      <charset val="238"/>
    </font>
    <font>
      <sz val="14"/>
      <name val="Roboto Regular"/>
      <charset val="238"/>
    </font>
    <font>
      <sz val="12"/>
      <name val="Roboto Regular"/>
      <charset val="238"/>
    </font>
    <font>
      <sz val="10"/>
      <name val="Roboto Regular"/>
      <charset val="238"/>
    </font>
    <font>
      <sz val="10"/>
      <name val="Arial"/>
      <family val="2"/>
      <charset val="238"/>
    </font>
    <font>
      <b/>
      <sz val="16"/>
      <name val="Roboto Regular"/>
      <charset val="238"/>
    </font>
    <font>
      <b/>
      <sz val="16"/>
      <color theme="0"/>
      <name val="Roboto Regular"/>
      <charset val="238"/>
    </font>
    <font>
      <sz val="16"/>
      <color theme="1"/>
      <name val="Arial"/>
      <family val="2"/>
    </font>
    <font>
      <sz val="12"/>
      <color theme="0"/>
      <name val="Calibri"/>
      <family val="2"/>
      <charset val="238"/>
    </font>
    <font>
      <b/>
      <sz val="14"/>
      <color theme="0"/>
      <name val="Roboto Regular"/>
      <charset val="238"/>
    </font>
    <font>
      <b/>
      <sz val="14"/>
      <name val="Arial"/>
      <family val="2"/>
    </font>
    <font>
      <b/>
      <sz val="18"/>
      <name val="Arial"/>
      <family val="2"/>
    </font>
    <font>
      <b/>
      <sz val="22"/>
      <color rgb="FFFFFF00"/>
      <name val="Arial"/>
      <family val="2"/>
    </font>
    <font>
      <b/>
      <sz val="12"/>
      <color theme="0"/>
      <name val="Arial"/>
      <family val="2"/>
    </font>
    <font>
      <sz val="22"/>
      <color theme="0" tint="-0.14999847407452621"/>
      <name val="Roboto Regular"/>
      <charset val="238"/>
    </font>
    <font>
      <sz val="11"/>
      <color rgb="FFFFFF00"/>
      <name val="Calibri"/>
      <family val="2"/>
    </font>
    <font>
      <b/>
      <sz val="14"/>
      <color theme="3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E2F0D9"/>
      </patternFill>
    </fill>
    <fill>
      <patternFill patternType="solid">
        <fgColor rgb="FF222A35"/>
        <bgColor rgb="FF0C343D"/>
      </patternFill>
    </fill>
    <fill>
      <patternFill patternType="solid">
        <fgColor rgb="FF44546A"/>
        <bgColor rgb="FF333F50"/>
      </patternFill>
    </fill>
    <fill>
      <patternFill patternType="solid">
        <fgColor theme="3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rgb="FFC00000"/>
      </patternFill>
    </fill>
    <fill>
      <patternFill patternType="solid">
        <fgColor rgb="FFC00000"/>
        <bgColor rgb="FFFF0000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0000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/>
        <bgColor rgb="FF000000"/>
      </patternFill>
    </fill>
    <fill>
      <patternFill patternType="solid">
        <fgColor rgb="FFFFFF00"/>
        <bgColor rgb="FF0C343D"/>
      </patternFill>
    </fill>
    <fill>
      <patternFill patternType="solid">
        <fgColor rgb="FFFF0000"/>
        <bgColor rgb="FF0C343D"/>
      </patternFill>
    </fill>
    <fill>
      <patternFill patternType="solid">
        <fgColor theme="3" tint="-0.499984740745262"/>
        <bgColor rgb="FF0C343D"/>
      </patternFill>
    </fill>
    <fill>
      <patternFill patternType="solid">
        <fgColor theme="8"/>
        <bgColor indexed="64"/>
      </patternFill>
    </fill>
    <fill>
      <patternFill patternType="solid">
        <fgColor theme="3" tint="-0.49998474074526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5" fillId="0" borderId="0" applyBorder="0" applyProtection="0"/>
    <xf numFmtId="0" fontId="7" fillId="0" borderId="0"/>
    <xf numFmtId="0" fontId="37" fillId="0" borderId="0"/>
    <xf numFmtId="165" fontId="38" fillId="0" borderId="0" applyFont="0" applyFill="0" applyBorder="0" applyAlignment="0" applyProtection="0"/>
    <xf numFmtId="164" fontId="38" fillId="0" borderId="0" applyFont="0" applyFill="0" applyBorder="0" applyAlignment="0" applyProtection="0"/>
  </cellStyleXfs>
  <cellXfs count="191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 applyProtection="1">
      <protection locked="0"/>
    </xf>
    <xf numFmtId="0" fontId="2" fillId="0" borderId="0" xfId="0" applyFont="1" applyAlignment="1">
      <alignment vertical="center"/>
    </xf>
    <xf numFmtId="0" fontId="2" fillId="0" borderId="0" xfId="0" applyFont="1"/>
    <xf numFmtId="9" fontId="2" fillId="4" borderId="0" xfId="1" applyFont="1" applyFill="1" applyBorder="1" applyProtection="1"/>
    <xf numFmtId="0" fontId="2" fillId="4" borderId="0" xfId="0" applyFont="1" applyFill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68" fontId="4" fillId="0" borderId="0" xfId="0" applyNumberFormat="1" applyFont="1"/>
    <xf numFmtId="0" fontId="2" fillId="4" borderId="0" xfId="0" applyFont="1" applyFill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4" fillId="3" borderId="0" xfId="0" applyFont="1" applyFill="1" applyAlignment="1">
      <alignment horizontal="left" vertical="center" indent="3"/>
    </xf>
    <xf numFmtId="0" fontId="14" fillId="3" borderId="0" xfId="0" applyFont="1" applyFill="1" applyAlignment="1">
      <alignment horizontal="left" vertical="center" indent="2"/>
    </xf>
    <xf numFmtId="0" fontId="16" fillId="0" borderId="0" xfId="0" applyFont="1" applyAlignment="1">
      <alignment horizontal="left" indent="3"/>
    </xf>
    <xf numFmtId="0" fontId="17" fillId="0" borderId="0" xfId="0" applyFont="1" applyAlignment="1">
      <alignment horizontal="left" indent="3"/>
    </xf>
    <xf numFmtId="0" fontId="18" fillId="0" borderId="0" xfId="0" applyFont="1" applyAlignment="1">
      <alignment horizontal="left" vertical="center" wrapText="1" indent="3"/>
    </xf>
    <xf numFmtId="0" fontId="18" fillId="3" borderId="0" xfId="0" applyFont="1" applyFill="1" applyAlignment="1">
      <alignment horizontal="left" vertical="center" wrapText="1" indent="3"/>
    </xf>
    <xf numFmtId="0" fontId="15" fillId="5" borderId="0" xfId="0" applyFont="1" applyFill="1" applyAlignment="1">
      <alignment vertical="center"/>
    </xf>
    <xf numFmtId="168" fontId="20" fillId="5" borderId="0" xfId="0" applyNumberFormat="1" applyFont="1" applyFill="1" applyAlignment="1">
      <alignment horizontal="center" vertical="center"/>
    </xf>
    <xf numFmtId="0" fontId="28" fillId="0" borderId="0" xfId="0" applyFont="1" applyAlignment="1">
      <alignment horizontal="left" vertical="center" wrapText="1" indent="3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167" fontId="30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 wrapText="1" indent="3"/>
    </xf>
    <xf numFmtId="0" fontId="22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13" fillId="0" borderId="10" xfId="0" applyFont="1" applyBorder="1" applyAlignment="1">
      <alignment horizontal="left" vertical="center" wrapText="1" indent="1"/>
    </xf>
    <xf numFmtId="0" fontId="24" fillId="0" borderId="11" xfId="0" applyFont="1" applyBorder="1" applyAlignment="1">
      <alignment horizontal="left" vertical="center" wrapText="1" indent="1"/>
    </xf>
    <xf numFmtId="0" fontId="12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 indent="1"/>
    </xf>
    <xf numFmtId="49" fontId="10" fillId="0" borderId="15" xfId="0" applyNumberFormat="1" applyFont="1" applyBorder="1" applyAlignment="1">
      <alignment vertical="center"/>
    </xf>
    <xf numFmtId="0" fontId="11" fillId="0" borderId="15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 applyProtection="1">
      <alignment vertical="center"/>
      <protection locked="0"/>
    </xf>
    <xf numFmtId="0" fontId="10" fillId="0" borderId="15" xfId="0" applyFont="1" applyBorder="1" applyAlignment="1">
      <alignment horizontal="left" vertical="center"/>
    </xf>
    <xf numFmtId="0" fontId="35" fillId="0" borderId="15" xfId="0" applyFont="1" applyBorder="1" applyAlignment="1">
      <alignment vertical="center"/>
    </xf>
    <xf numFmtId="0" fontId="36" fillId="0" borderId="0" xfId="0" applyFont="1"/>
    <xf numFmtId="0" fontId="33" fillId="5" borderId="0" xfId="0" applyFont="1" applyFill="1" applyAlignment="1">
      <alignment horizontal="left" vertical="center" indent="1"/>
    </xf>
    <xf numFmtId="169" fontId="12" fillId="0" borderId="11" xfId="0" applyNumberFormat="1" applyFont="1" applyBorder="1" applyAlignment="1">
      <alignment horizontal="left" vertical="center" wrapText="1" indent="1"/>
    </xf>
    <xf numFmtId="0" fontId="29" fillId="0" borderId="0" xfId="0" applyFont="1" applyAlignment="1">
      <alignment horizontal="left" vertical="center" indent="1"/>
    </xf>
    <xf numFmtId="0" fontId="22" fillId="0" borderId="0" xfId="0" applyFont="1" applyAlignment="1">
      <alignment horizontal="left" vertical="center" indent="1"/>
    </xf>
    <xf numFmtId="0" fontId="39" fillId="0" borderId="0" xfId="0" applyFont="1" applyAlignment="1">
      <alignment horizontal="left" vertical="center" indent="1"/>
    </xf>
    <xf numFmtId="0" fontId="39" fillId="0" borderId="0" xfId="0" applyFont="1" applyAlignment="1">
      <alignment horizontal="left" indent="1"/>
    </xf>
    <xf numFmtId="0" fontId="39" fillId="0" borderId="0" xfId="0" applyFont="1" applyAlignment="1">
      <alignment horizontal="left" vertical="center" wrapText="1" indent="1"/>
    </xf>
    <xf numFmtId="0" fontId="42" fillId="0" borderId="19" xfId="0" applyFont="1" applyBorder="1" applyAlignment="1">
      <alignment horizontal="center" vertical="center" wrapText="1"/>
    </xf>
    <xf numFmtId="167" fontId="4" fillId="0" borderId="7" xfId="0" applyNumberFormat="1" applyFont="1" applyBorder="1" applyAlignment="1">
      <alignment vertical="center"/>
    </xf>
    <xf numFmtId="0" fontId="2" fillId="9" borderId="7" xfId="0" applyFont="1" applyFill="1" applyBorder="1"/>
    <xf numFmtId="0" fontId="44" fillId="0" borderId="7" xfId="0" applyFont="1" applyBorder="1" applyAlignment="1">
      <alignment horizontal="center" vertical="center" wrapText="1"/>
    </xf>
    <xf numFmtId="0" fontId="40" fillId="4" borderId="0" xfId="0" applyFont="1" applyFill="1"/>
    <xf numFmtId="0" fontId="40" fillId="0" borderId="0" xfId="0" applyFont="1"/>
    <xf numFmtId="0" fontId="40" fillId="0" borderId="0" xfId="0" applyFont="1" applyAlignment="1">
      <alignment horizontal="center"/>
    </xf>
    <xf numFmtId="0" fontId="47" fillId="0" borderId="0" xfId="0" applyFont="1"/>
    <xf numFmtId="0" fontId="2" fillId="0" borderId="0" xfId="0" applyFont="1" applyAlignment="1">
      <alignment horizontal="center" vertical="center"/>
    </xf>
    <xf numFmtId="0" fontId="49" fillId="0" borderId="0" xfId="0" applyFont="1" applyAlignment="1">
      <alignment vertical="center"/>
    </xf>
    <xf numFmtId="0" fontId="48" fillId="0" borderId="8" xfId="0" applyFont="1" applyBorder="1" applyAlignment="1">
      <alignment horizontal="left" vertical="center" wrapText="1" indent="1"/>
    </xf>
    <xf numFmtId="0" fontId="48" fillId="0" borderId="0" xfId="0" applyFont="1" applyAlignment="1">
      <alignment horizontal="left" vertical="center" wrapText="1" indent="1"/>
    </xf>
    <xf numFmtId="0" fontId="48" fillId="0" borderId="13" xfId="0" applyFont="1" applyBorder="1" applyAlignment="1">
      <alignment horizontal="left" vertical="center" wrapText="1" indent="1"/>
    </xf>
    <xf numFmtId="0" fontId="48" fillId="0" borderId="14" xfId="0" applyFont="1" applyBorder="1" applyAlignment="1">
      <alignment horizontal="left" vertical="center" wrapText="1" indent="1"/>
    </xf>
    <xf numFmtId="0" fontId="40" fillId="0" borderId="20" xfId="0" applyFont="1" applyBorder="1"/>
    <xf numFmtId="0" fontId="48" fillId="0" borderId="8" xfId="0" applyFont="1" applyBorder="1" applyAlignment="1">
      <alignment horizontal="left" vertical="center" indent="1"/>
    </xf>
    <xf numFmtId="0" fontId="48" fillId="0" borderId="0" xfId="0" applyFont="1" applyAlignment="1">
      <alignment horizontal="left" vertical="center" indent="1"/>
    </xf>
    <xf numFmtId="0" fontId="48" fillId="0" borderId="13" xfId="0" applyFont="1" applyBorder="1" applyAlignment="1">
      <alignment horizontal="left" vertical="center" indent="1"/>
    </xf>
    <xf numFmtId="0" fontId="48" fillId="0" borderId="14" xfId="0" applyFont="1" applyBorder="1" applyAlignment="1">
      <alignment horizontal="left" vertical="center" indent="1"/>
    </xf>
    <xf numFmtId="0" fontId="48" fillId="0" borderId="10" xfId="0" applyFont="1" applyBorder="1" applyAlignment="1">
      <alignment horizontal="left" vertical="center" indent="1"/>
    </xf>
    <xf numFmtId="0" fontId="48" fillId="0" borderId="10" xfId="0" applyFont="1" applyBorder="1" applyAlignment="1">
      <alignment horizontal="left" vertical="center" wrapText="1" indent="1"/>
    </xf>
    <xf numFmtId="0" fontId="48" fillId="0" borderId="11" xfId="0" applyFont="1" applyBorder="1" applyAlignment="1">
      <alignment horizontal="left" vertical="center" wrapText="1" indent="1"/>
    </xf>
    <xf numFmtId="165" fontId="50" fillId="0" borderId="0" xfId="4" applyFont="1" applyAlignment="1">
      <alignment horizontal="center" vertical="center"/>
    </xf>
    <xf numFmtId="0" fontId="51" fillId="0" borderId="0" xfId="0" applyFont="1"/>
    <xf numFmtId="0" fontId="13" fillId="0" borderId="0" xfId="0" applyFont="1" applyAlignment="1">
      <alignment horizontal="left" vertical="center" wrapText="1" indent="1"/>
    </xf>
    <xf numFmtId="0" fontId="24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center" vertical="center" wrapText="1"/>
    </xf>
    <xf numFmtId="169" fontId="12" fillId="0" borderId="0" xfId="0" applyNumberFormat="1" applyFont="1" applyAlignment="1">
      <alignment horizontal="left" vertical="center" wrapText="1" indent="1"/>
    </xf>
    <xf numFmtId="0" fontId="25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 indent="1"/>
    </xf>
    <xf numFmtId="164" fontId="39" fillId="0" borderId="0" xfId="5" applyFont="1" applyBorder="1" applyAlignment="1">
      <alignment horizontal="left" vertical="center" indent="1"/>
    </xf>
    <xf numFmtId="0" fontId="54" fillId="3" borderId="0" xfId="0" applyFont="1" applyFill="1" applyAlignment="1">
      <alignment horizontal="center" vertical="center" wrapText="1"/>
    </xf>
    <xf numFmtId="169" fontId="12" fillId="0" borderId="0" xfId="0" applyNumberFormat="1" applyFont="1" applyAlignment="1">
      <alignment horizontal="left" vertical="center" wrapText="1" indent="2"/>
    </xf>
    <xf numFmtId="0" fontId="5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6" fillId="13" borderId="3" xfId="0" applyFont="1" applyFill="1" applyBorder="1" applyAlignment="1" applyProtection="1">
      <alignment horizontal="center" vertical="center"/>
      <protection locked="0"/>
    </xf>
    <xf numFmtId="0" fontId="67" fillId="13" borderId="2" xfId="0" applyFont="1" applyFill="1" applyBorder="1" applyAlignment="1" applyProtection="1">
      <alignment horizontal="center" vertical="center"/>
      <protection locked="0"/>
    </xf>
    <xf numFmtId="0" fontId="67" fillId="13" borderId="3" xfId="0" applyFont="1" applyFill="1" applyBorder="1" applyAlignment="1" applyProtection="1">
      <alignment horizontal="center" vertical="center"/>
      <protection locked="0"/>
    </xf>
    <xf numFmtId="0" fontId="52" fillId="16" borderId="0" xfId="0" applyFont="1" applyFill="1" applyAlignment="1">
      <alignment horizontal="left" vertical="center"/>
    </xf>
    <xf numFmtId="0" fontId="52" fillId="16" borderId="0" xfId="0" applyFont="1" applyFill="1" applyAlignment="1">
      <alignment horizontal="left" vertical="center" indent="1"/>
    </xf>
    <xf numFmtId="0" fontId="55" fillId="11" borderId="0" xfId="0" applyFont="1" applyFill="1" applyAlignment="1">
      <alignment horizontal="left" vertical="center" indent="1"/>
    </xf>
    <xf numFmtId="0" fontId="52" fillId="11" borderId="0" xfId="0" applyFont="1" applyFill="1"/>
    <xf numFmtId="0" fontId="52" fillId="11" borderId="0" xfId="0" applyFont="1" applyFill="1" applyAlignment="1">
      <alignment horizontal="left" vertical="center" indent="1"/>
    </xf>
    <xf numFmtId="0" fontId="52" fillId="11" borderId="0" xfId="0" applyFont="1" applyFill="1" applyAlignment="1">
      <alignment vertical="center"/>
    </xf>
    <xf numFmtId="0" fontId="52" fillId="11" borderId="0" xfId="0" applyFont="1" applyFill="1" applyAlignment="1">
      <alignment horizontal="left" vertical="center"/>
    </xf>
    <xf numFmtId="1" fontId="8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left" vertical="center" indent="1"/>
    </xf>
    <xf numFmtId="0" fontId="24" fillId="0" borderId="0" xfId="2" applyFont="1" applyAlignment="1">
      <alignment horizontal="left" vertical="center" wrapText="1" indent="1"/>
    </xf>
    <xf numFmtId="0" fontId="27" fillId="0" borderId="0" xfId="0" applyFont="1" applyAlignment="1">
      <alignment horizontal="left" vertical="center" wrapText="1" indent="1"/>
    </xf>
    <xf numFmtId="0" fontId="58" fillId="8" borderId="0" xfId="0" applyFont="1" applyFill="1" applyAlignment="1">
      <alignment horizontal="left" vertical="center" wrapText="1" indent="1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166" fontId="1" fillId="2" borderId="0" xfId="0" applyNumberFormat="1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27" fillId="0" borderId="0" xfId="0" applyFont="1" applyAlignment="1">
      <alignment horizontal="left" vertical="center" indent="1"/>
    </xf>
    <xf numFmtId="0" fontId="58" fillId="0" borderId="0" xfId="0" applyFont="1" applyAlignment="1">
      <alignment horizontal="left" vertical="center" wrapText="1" indent="1"/>
    </xf>
    <xf numFmtId="0" fontId="57" fillId="0" borderId="0" xfId="0" applyFont="1" applyAlignment="1">
      <alignment horizontal="left" vertical="center" indent="1"/>
    </xf>
    <xf numFmtId="0" fontId="57" fillId="0" borderId="0" xfId="0" applyFont="1" applyAlignment="1">
      <alignment horizontal="left" vertical="center" wrapText="1" indent="1"/>
    </xf>
    <xf numFmtId="0" fontId="70" fillId="0" borderId="0" xfId="0" applyFont="1" applyAlignment="1">
      <alignment horizontal="left" vertical="center" indent="1"/>
    </xf>
    <xf numFmtId="167" fontId="71" fillId="17" borderId="0" xfId="0" applyNumberFormat="1" applyFont="1" applyFill="1" applyAlignment="1">
      <alignment horizontal="center" vertical="center" wrapText="1"/>
    </xf>
    <xf numFmtId="167" fontId="15" fillId="18" borderId="0" xfId="0" applyNumberFormat="1" applyFont="1" applyFill="1" applyAlignment="1">
      <alignment horizontal="center" vertical="center" wrapText="1"/>
    </xf>
    <xf numFmtId="167" fontId="71" fillId="19" borderId="0" xfId="0" applyNumberFormat="1" applyFont="1" applyFill="1" applyAlignment="1">
      <alignment horizontal="center" vertical="center" wrapText="1"/>
    </xf>
    <xf numFmtId="167" fontId="15" fillId="19" borderId="0" xfId="0" applyNumberFormat="1" applyFont="1" applyFill="1" applyAlignment="1">
      <alignment horizontal="center" vertical="center" wrapText="1"/>
    </xf>
    <xf numFmtId="164" fontId="27" fillId="0" borderId="7" xfId="5" applyFont="1" applyBorder="1" applyAlignment="1">
      <alignment horizontal="center" vertical="center"/>
    </xf>
    <xf numFmtId="0" fontId="56" fillId="12" borderId="3" xfId="0" applyFont="1" applyFill="1" applyBorder="1" applyAlignment="1">
      <alignment horizontal="center" vertical="center"/>
    </xf>
    <xf numFmtId="0" fontId="56" fillId="12" borderId="9" xfId="0" applyFont="1" applyFill="1" applyBorder="1" applyAlignment="1">
      <alignment horizontal="center" vertical="center"/>
    </xf>
    <xf numFmtId="0" fontId="25" fillId="0" borderId="0" xfId="0" quotePrefix="1" applyFont="1" applyAlignment="1">
      <alignment horizontal="center" vertical="center" wrapText="1"/>
    </xf>
    <xf numFmtId="0" fontId="39" fillId="0" borderId="8" xfId="0" applyFont="1" applyBorder="1" applyAlignment="1">
      <alignment horizontal="left" vertical="center" indent="1"/>
    </xf>
    <xf numFmtId="0" fontId="39" fillId="0" borderId="0" xfId="0" applyFont="1" applyAlignment="1">
      <alignment horizontal="center" vertical="center"/>
    </xf>
    <xf numFmtId="0" fontId="29" fillId="0" borderId="0" xfId="0" quotePrefix="1" applyFont="1" applyAlignment="1">
      <alignment horizontal="center" vertical="center"/>
    </xf>
    <xf numFmtId="0" fontId="59" fillId="0" borderId="8" xfId="0" applyFont="1" applyBorder="1" applyAlignment="1">
      <alignment horizontal="left" vertical="center" indent="1"/>
    </xf>
    <xf numFmtId="0" fontId="25" fillId="0" borderId="0" xfId="2" quotePrefix="1" applyFont="1" applyAlignment="1">
      <alignment horizontal="center" vertical="center" wrapText="1"/>
    </xf>
    <xf numFmtId="0" fontId="27" fillId="0" borderId="8" xfId="0" applyFont="1" applyBorder="1" applyAlignment="1">
      <alignment horizontal="left" vertical="center" indent="1"/>
    </xf>
    <xf numFmtId="0" fontId="22" fillId="0" borderId="7" xfId="0" applyFont="1" applyBorder="1" applyAlignment="1">
      <alignment horizontal="center" vertical="center"/>
    </xf>
    <xf numFmtId="0" fontId="27" fillId="0" borderId="13" xfId="0" applyFont="1" applyBorder="1" applyAlignment="1">
      <alignment horizontal="left" vertical="center" indent="1"/>
    </xf>
    <xf numFmtId="0" fontId="27" fillId="0" borderId="14" xfId="0" applyFont="1" applyBorder="1" applyAlignment="1">
      <alignment horizontal="left" vertical="center" indent="1"/>
    </xf>
    <xf numFmtId="0" fontId="29" fillId="0" borderId="14" xfId="0" applyFont="1" applyBorder="1" applyAlignment="1">
      <alignment horizontal="left" vertical="center" indent="1"/>
    </xf>
    <xf numFmtId="0" fontId="29" fillId="0" borderId="14" xfId="0" applyFont="1" applyBorder="1" applyAlignment="1">
      <alignment horizontal="center" vertical="center"/>
    </xf>
    <xf numFmtId="167" fontId="30" fillId="0" borderId="14" xfId="0" applyNumberFormat="1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1" fillId="5" borderId="0" xfId="0" applyFont="1" applyFill="1" applyAlignment="1">
      <alignment horizontal="right" vertical="center"/>
    </xf>
    <xf numFmtId="0" fontId="73" fillId="7" borderId="15" xfId="0" applyFont="1" applyFill="1" applyBorder="1" applyAlignment="1">
      <alignment horizontal="right" vertical="center" wrapText="1"/>
    </xf>
    <xf numFmtId="0" fontId="34" fillId="12" borderId="3" xfId="0" applyFont="1" applyFill="1" applyBorder="1" applyAlignment="1">
      <alignment horizontal="center" vertical="center"/>
    </xf>
    <xf numFmtId="0" fontId="55" fillId="12" borderId="3" xfId="0" applyFont="1" applyFill="1" applyBorder="1" applyAlignment="1">
      <alignment horizontal="center" vertical="center"/>
    </xf>
    <xf numFmtId="0" fontId="68" fillId="12" borderId="13" xfId="0" applyFont="1" applyFill="1" applyBorder="1" applyAlignment="1">
      <alignment horizontal="center" vertical="center"/>
    </xf>
    <xf numFmtId="0" fontId="53" fillId="12" borderId="14" xfId="0" applyFont="1" applyFill="1" applyBorder="1" applyAlignment="1">
      <alignment horizontal="center" vertical="center"/>
    </xf>
    <xf numFmtId="0" fontId="68" fillId="12" borderId="0" xfId="0" applyFont="1" applyFill="1" applyAlignment="1">
      <alignment horizontal="center" vertical="center"/>
    </xf>
    <xf numFmtId="0" fontId="52" fillId="12" borderId="0" xfId="0" applyFont="1" applyFill="1" applyAlignment="1">
      <alignment horizontal="center" vertical="center"/>
    </xf>
    <xf numFmtId="0" fontId="40" fillId="0" borderId="20" xfId="0" applyFont="1" applyBorder="1" applyAlignment="1">
      <alignment horizontal="center" vertical="center"/>
    </xf>
    <xf numFmtId="0" fontId="60" fillId="13" borderId="11" xfId="0" applyFont="1" applyFill="1" applyBorder="1" applyAlignment="1" applyProtection="1">
      <alignment horizontal="center" vertical="center"/>
      <protection locked="0"/>
    </xf>
    <xf numFmtId="0" fontId="60" fillId="13" borderId="0" xfId="0" applyFont="1" applyFill="1" applyAlignment="1" applyProtection="1">
      <alignment horizontal="center" vertical="center"/>
      <protection locked="0"/>
    </xf>
    <xf numFmtId="0" fontId="60" fillId="13" borderId="14" xfId="0" applyFont="1" applyFill="1" applyBorder="1" applyAlignment="1" applyProtection="1">
      <alignment horizontal="center" vertical="center"/>
      <protection locked="0"/>
    </xf>
    <xf numFmtId="0" fontId="62" fillId="13" borderId="7" xfId="0" applyFont="1" applyFill="1" applyBorder="1" applyAlignment="1" applyProtection="1">
      <alignment horizontal="center" vertical="center"/>
      <protection locked="0"/>
    </xf>
    <xf numFmtId="0" fontId="60" fillId="13" borderId="20" xfId="0" applyFont="1" applyFill="1" applyBorder="1" applyAlignment="1" applyProtection="1">
      <alignment horizontal="center" vertical="center"/>
      <protection locked="0"/>
    </xf>
    <xf numFmtId="0" fontId="63" fillId="13" borderId="11" xfId="0" applyFont="1" applyFill="1" applyBorder="1" applyAlignment="1" applyProtection="1">
      <alignment horizontal="center" vertical="center" wrapText="1"/>
      <protection locked="0"/>
    </xf>
    <xf numFmtId="0" fontId="63" fillId="13" borderId="0" xfId="0" applyFont="1" applyFill="1" applyAlignment="1" applyProtection="1">
      <alignment horizontal="center" vertical="center" wrapText="1"/>
      <protection locked="0"/>
    </xf>
    <xf numFmtId="0" fontId="63" fillId="13" borderId="14" xfId="0" applyFont="1" applyFill="1" applyBorder="1" applyAlignment="1" applyProtection="1">
      <alignment horizontal="center" vertical="center" wrapText="1"/>
      <protection locked="0"/>
    </xf>
    <xf numFmtId="0" fontId="64" fillId="13" borderId="11" xfId="0" applyFont="1" applyFill="1" applyBorder="1" applyAlignment="1" applyProtection="1">
      <alignment horizontal="center" vertical="center" wrapText="1"/>
      <protection locked="0"/>
    </xf>
    <xf numFmtId="0" fontId="64" fillId="13" borderId="0" xfId="0" applyFont="1" applyFill="1" applyAlignment="1" applyProtection="1">
      <alignment horizontal="center" vertical="center" wrapText="1"/>
      <protection locked="0"/>
    </xf>
    <xf numFmtId="0" fontId="64" fillId="13" borderId="14" xfId="0" applyFont="1" applyFill="1" applyBorder="1" applyAlignment="1" applyProtection="1">
      <alignment horizontal="center" vertical="center" wrapText="1"/>
      <protection locked="0"/>
    </xf>
    <xf numFmtId="0" fontId="60" fillId="13" borderId="12" xfId="0" applyFont="1" applyFill="1" applyBorder="1" applyAlignment="1" applyProtection="1">
      <alignment horizontal="center" vertical="center"/>
      <protection locked="0"/>
    </xf>
    <xf numFmtId="0" fontId="60" fillId="13" borderId="7" xfId="0" applyFont="1" applyFill="1" applyBorder="1" applyAlignment="1" applyProtection="1">
      <alignment horizontal="center" vertical="center"/>
      <protection locked="0"/>
    </xf>
    <xf numFmtId="0" fontId="57" fillId="13" borderId="3" xfId="0" applyFont="1" applyFill="1" applyBorder="1" applyAlignment="1" applyProtection="1">
      <alignment horizontal="center" vertical="center"/>
      <protection locked="0"/>
    </xf>
    <xf numFmtId="0" fontId="61" fillId="13" borderId="0" xfId="0" applyFont="1" applyFill="1" applyAlignment="1" applyProtection="1">
      <alignment horizontal="center" vertical="center"/>
      <protection locked="0"/>
    </xf>
    <xf numFmtId="0" fontId="12" fillId="13" borderId="3" xfId="0" applyFont="1" applyFill="1" applyBorder="1" applyAlignment="1" applyProtection="1">
      <alignment horizontal="center" vertical="center"/>
      <protection locked="0"/>
    </xf>
    <xf numFmtId="165" fontId="50" fillId="0" borderId="0" xfId="4" applyFont="1" applyAlignment="1" applyProtection="1">
      <alignment horizontal="center" vertical="center"/>
    </xf>
    <xf numFmtId="9" fontId="75" fillId="21" borderId="0" xfId="1" applyFont="1" applyFill="1" applyAlignment="1" applyProtection="1">
      <alignment vertical="center"/>
      <protection locked="0"/>
    </xf>
    <xf numFmtId="167" fontId="76" fillId="5" borderId="0" xfId="0" applyNumberFormat="1" applyFont="1" applyFill="1" applyAlignment="1">
      <alignment horizontal="center" vertical="center"/>
    </xf>
    <xf numFmtId="167" fontId="34" fillId="5" borderId="0" xfId="0" applyNumberFormat="1" applyFont="1" applyFill="1" applyAlignment="1">
      <alignment horizontal="center" vertical="center"/>
    </xf>
    <xf numFmtId="0" fontId="45" fillId="6" borderId="6" xfId="0" applyFont="1" applyFill="1" applyBorder="1" applyAlignment="1" applyProtection="1">
      <alignment horizontal="left" vertical="center" indent="1"/>
      <protection locked="0"/>
    </xf>
    <xf numFmtId="0" fontId="45" fillId="6" borderId="5" xfId="0" applyFont="1" applyFill="1" applyBorder="1" applyAlignment="1" applyProtection="1">
      <alignment horizontal="left" vertical="center" wrapText="1" indent="1"/>
      <protection locked="0"/>
    </xf>
    <xf numFmtId="0" fontId="46" fillId="6" borderId="5" xfId="0" applyFont="1" applyFill="1" applyBorder="1" applyAlignment="1" applyProtection="1">
      <alignment horizontal="center" vertical="center"/>
      <protection locked="0"/>
    </xf>
    <xf numFmtId="167" fontId="46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46" fillId="6" borderId="5" xfId="0" applyFont="1" applyFill="1" applyBorder="1" applyAlignment="1" applyProtection="1">
      <alignment horizontal="center" vertical="center" wrapText="1"/>
      <protection locked="0"/>
    </xf>
    <xf numFmtId="167" fontId="46" fillId="6" borderId="5" xfId="0" applyNumberFormat="1" applyFont="1" applyFill="1" applyBorder="1" applyAlignment="1" applyProtection="1">
      <alignment horizontal="center" vertical="center"/>
      <protection locked="0"/>
    </xf>
    <xf numFmtId="0" fontId="45" fillId="6" borderId="5" xfId="0" applyFont="1" applyFill="1" applyBorder="1" applyAlignment="1" applyProtection="1">
      <alignment horizontal="center" vertical="center"/>
      <protection locked="0"/>
    </xf>
    <xf numFmtId="0" fontId="46" fillId="6" borderId="4" xfId="0" applyFont="1" applyFill="1" applyBorder="1" applyAlignment="1" applyProtection="1">
      <alignment horizontal="center" vertical="center" wrapText="1"/>
      <protection locked="0"/>
    </xf>
    <xf numFmtId="0" fontId="19" fillId="3" borderId="0" xfId="0" applyFont="1" applyFill="1" applyAlignment="1">
      <alignment horizontal="center" vertical="top"/>
    </xf>
    <xf numFmtId="0" fontId="19" fillId="2" borderId="1" xfId="0" applyFont="1" applyFill="1" applyBorder="1" applyAlignment="1" applyProtection="1">
      <alignment horizontal="right" vertical="center" wrapText="1"/>
      <protection locked="0"/>
    </xf>
    <xf numFmtId="167" fontId="72" fillId="7" borderId="15" xfId="0" applyNumberFormat="1" applyFont="1" applyFill="1" applyBorder="1" applyAlignment="1">
      <alignment horizontal="center" vertical="center"/>
    </xf>
    <xf numFmtId="0" fontId="41" fillId="0" borderId="17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65" fillId="14" borderId="8" xfId="0" applyFont="1" applyFill="1" applyBorder="1" applyAlignment="1" applyProtection="1">
      <alignment horizontal="center" vertical="center"/>
      <protection locked="0"/>
    </xf>
    <xf numFmtId="0" fontId="43" fillId="10" borderId="8" xfId="0" applyFont="1" applyFill="1" applyBorder="1" applyAlignment="1">
      <alignment horizontal="center" vertical="center"/>
    </xf>
    <xf numFmtId="0" fontId="69" fillId="20" borderId="21" xfId="0" applyFont="1" applyFill="1" applyBorder="1" applyAlignment="1">
      <alignment horizontal="center" vertical="center"/>
    </xf>
    <xf numFmtId="0" fontId="69" fillId="20" borderId="22" xfId="0" applyFont="1" applyFill="1" applyBorder="1" applyAlignment="1">
      <alignment horizontal="center" vertical="center"/>
    </xf>
    <xf numFmtId="0" fontId="69" fillId="20" borderId="23" xfId="0" applyFont="1" applyFill="1" applyBorder="1" applyAlignment="1">
      <alignment horizontal="center" vertical="center"/>
    </xf>
    <xf numFmtId="0" fontId="74" fillId="0" borderId="8" xfId="0" applyFont="1" applyBorder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74" fillId="0" borderId="7" xfId="0" applyFont="1" applyBorder="1" applyAlignment="1">
      <alignment horizontal="center" vertical="center"/>
    </xf>
    <xf numFmtId="0" fontId="66" fillId="15" borderId="21" xfId="0" applyFont="1" applyFill="1" applyBorder="1" applyAlignment="1">
      <alignment horizontal="center" vertical="center"/>
    </xf>
    <xf numFmtId="0" fontId="66" fillId="15" borderId="22" xfId="0" applyFont="1" applyFill="1" applyBorder="1" applyAlignment="1">
      <alignment horizontal="center" vertical="center"/>
    </xf>
    <xf numFmtId="0" fontId="66" fillId="15" borderId="23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6">
    <cellStyle name="Dziesiętny" xfId="4" builtinId="3"/>
    <cellStyle name="Normal" xfId="2" xr:uid="{A1DF6DC1-4977-BE48-9031-7A871E50BE40}"/>
    <cellStyle name="Normalny" xfId="0" builtinId="0"/>
    <cellStyle name="Normalny 2" xfId="3" xr:uid="{8F8592E9-DBB0-5E43-A4ED-54D5306176ED}"/>
    <cellStyle name="Procentowy" xfId="1" builtinId="5"/>
    <cellStyle name="Walutowy" xfId="5" builtinId="4"/>
  </cellStyles>
  <dxfs count="10"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67" formatCode="_-* #,##0.00\ [$zł-415]_-;\-* #,##0.00\ [$zł-415]_-;_-* \-??\ [$zł-415]_-;_-@_-"/>
      <fill>
        <patternFill patternType="none">
          <fgColor indexed="64"/>
          <bgColor auto="1"/>
        </patternFill>
      </fill>
      <alignment vertical="center" textRotation="0" indent="0" justifyLastLine="0" shrinkToFit="0" readingOrder="0"/>
      <border diagonalUp="0" diagonalDown="0">
        <left style="medium">
          <color auto="1"/>
        </left>
        <top/>
        <bottom/>
        <horizontal/>
      </border>
    </dxf>
    <dxf>
      <font>
        <strike val="0"/>
        <outline val="0"/>
        <shadow val="0"/>
        <u val="none"/>
        <vertAlign val="baseline"/>
        <sz val="16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169" formatCode="_-* #,##0.00\ [$zł-415]_-;\-* #,##0.00\ [$zł-415]_-;_-* &quot;-&quot;??\ [$zł-415]_-;_-@_-"/>
      <fill>
        <patternFill patternType="none">
          <fgColor indexed="64"/>
          <bgColor indexed="65"/>
        </patternFill>
      </fill>
      <alignment horizontal="left" vertical="center" textRotation="0" wrapText="1" relativeIndent="1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relativeIndent="1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relativeIndent="1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harset val="238"/>
      </font>
      <protection locked="0" hidden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385724"/>
      <rgbColor rgb="FF000080"/>
      <rgbColor rgb="FF808000"/>
      <rgbColor rgb="FF800080"/>
      <rgbColor rgb="FF008080"/>
      <rgbColor rgb="FFBFBFBF"/>
      <rgbColor rgb="FF808080"/>
      <rgbColor rgb="FF8FAADC"/>
      <rgbColor rgb="FF993366"/>
      <rgbColor rgb="FFFFF2CC"/>
      <rgbColor rgb="FFF2F2F2"/>
      <rgbColor rgb="FF660066"/>
      <rgbColor rgb="FFFF8080"/>
      <rgbColor rgb="FF005493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E2F0D9"/>
      <rgbColor rgb="FFFBE5D6"/>
      <rgbColor rgb="FFA9D18E"/>
      <rgbColor rgb="FFFF99CC"/>
      <rgbColor rgb="FFCC99FF"/>
      <rgbColor rgb="FFF8CBAD"/>
      <rgbColor rgb="FF3366FF"/>
      <rgbColor rgb="FF33CCCC"/>
      <rgbColor rgb="FF99CC00"/>
      <rgbColor rgb="FFFFC000"/>
      <rgbColor rgb="FFBF9000"/>
      <rgbColor rgb="FFFF6600"/>
      <rgbColor rgb="FF44546A"/>
      <rgbColor rgb="FFA6A6A6"/>
      <rgbColor rgb="FF002060"/>
      <rgbColor rgb="FF70AD47"/>
      <rgbColor rgb="FF0C343D"/>
      <rgbColor rgb="FF222A35"/>
      <rgbColor rgb="FF993300"/>
      <rgbColor rgb="FF993366"/>
      <rgbColor rgb="FF333F50"/>
      <rgbColor rgb="FF3B38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437FF"/>
      <color rgb="FFFF2F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211747</xdr:colOff>
      <xdr:row>0</xdr:row>
      <xdr:rowOff>76320</xdr:rowOff>
    </xdr:from>
    <xdr:to>
      <xdr:col>0</xdr:col>
      <xdr:colOff>1972507</xdr:colOff>
      <xdr:row>0</xdr:row>
      <xdr:rowOff>633600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747" y="76320"/>
          <a:ext cx="1760760" cy="55728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H888" totalsRowShown="0" headerRowDxfId="9" dataDxfId="8">
  <autoFilter ref="A5:H888" xr:uid="{00000000-000C-0000-FFFF-FFFF00000000}"/>
  <tableColumns count="8">
    <tableColumn id="1" xr3:uid="{00000000-0010-0000-0000-000001000000}" name="NUMER ZAPASU" dataDxfId="7" dataCellStyle="Normal"/>
    <tableColumn id="4" xr3:uid="{00000000-0010-0000-0000-000004000000}" name="OPIS" dataDxfId="6" dataCellStyle="Normal"/>
    <tableColumn id="5" xr3:uid="{00000000-0010-0000-0000-000005000000}" name="OPAKOWANIE" dataDxfId="5"/>
    <tableColumn id="6" xr3:uid="{00000000-0010-0000-0000-000006000000}" name="CENA HURTOWA NETTO PLN" dataDxfId="4"/>
    <tableColumn id="8" xr3:uid="{00000000-0010-0000-0000-000008000000}" name="KOD  KRESKOWY    1 szt." dataDxfId="3" dataCellStyle="Normal"/>
    <tableColumn id="9" xr3:uid="{00000000-0010-0000-0000-000009000000}" name="KOD CN" dataDxfId="2" dataCellStyle="Normal"/>
    <tableColumn id="11" xr3:uid="{00000000-0010-0000-0000-00000B000000}" name="ILOŚĆ SZT." dataDxfId="1"/>
    <tableColumn id="12" xr3:uid="{00000000-0010-0000-0000-00000C000000}" name="Wartość PLN netto" dataDxfId="0">
      <calculatedColumnFormula>D6*G6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912"/>
  <sheetViews>
    <sheetView zoomScale="83" zoomScaleNormal="110" workbookViewId="0">
      <selection activeCell="A2" sqref="A2"/>
    </sheetView>
  </sheetViews>
  <sheetFormatPr defaultColWidth="11.15234375" defaultRowHeight="20.6"/>
  <cols>
    <col min="1" max="1" width="13.4609375" style="16" customWidth="1"/>
    <col min="2" max="2" width="29.84375" customWidth="1"/>
    <col min="3" max="3" width="35" style="48" customWidth="1"/>
    <col min="4" max="4" width="58.84375" style="18" customWidth="1"/>
    <col min="5" max="5" width="16.84375" style="17" customWidth="1"/>
    <col min="6" max="6" width="19.69140625" style="1" customWidth="1"/>
    <col min="7" max="7" width="39.3046875" customWidth="1"/>
  </cols>
  <sheetData>
    <row r="1" spans="1:7" ht="29.05" customHeight="1" thickBot="1">
      <c r="A1" s="42" t="s">
        <v>0</v>
      </c>
      <c r="B1" s="42" t="s">
        <v>1</v>
      </c>
      <c r="C1" s="47" t="s">
        <v>2</v>
      </c>
      <c r="D1" s="43" t="s">
        <v>3</v>
      </c>
      <c r="E1" s="44" t="s">
        <v>4</v>
      </c>
      <c r="F1" s="45" t="s">
        <v>5</v>
      </c>
      <c r="G1" s="46" t="s">
        <v>6</v>
      </c>
    </row>
    <row r="2" spans="1:7" ht="29.05" customHeight="1" thickTop="1">
      <c r="A2" s="106"/>
      <c r="B2" s="107"/>
      <c r="C2" s="80" t="s">
        <v>7</v>
      </c>
      <c r="D2" s="81" t="s">
        <v>1557</v>
      </c>
      <c r="E2" s="101">
        <f>SUM('ZAMÓWIENIE 2025'!G6)</f>
        <v>0</v>
      </c>
      <c r="G2" s="2"/>
    </row>
    <row r="3" spans="1:7" ht="29.05" customHeight="1">
      <c r="A3" s="15">
        <f t="shared" ref="A3:A65" si="0">$A$2</f>
        <v>0</v>
      </c>
      <c r="B3" s="108"/>
      <c r="C3" s="80" t="s">
        <v>8</v>
      </c>
      <c r="D3" s="81" t="s">
        <v>1559</v>
      </c>
      <c r="E3" s="101">
        <f>SUM('ZAMÓWIENIE 2025'!G7)</f>
        <v>0</v>
      </c>
    </row>
    <row r="4" spans="1:7" ht="29.05" customHeight="1">
      <c r="A4" s="15">
        <f t="shared" si="0"/>
        <v>0</v>
      </c>
      <c r="B4" s="109"/>
      <c r="C4" s="80" t="s">
        <v>9</v>
      </c>
      <c r="D4" s="81" t="s">
        <v>1560</v>
      </c>
      <c r="E4" s="101">
        <f>SUM('ZAMÓWIENIE 2025'!G8)</f>
        <v>0</v>
      </c>
    </row>
    <row r="5" spans="1:7" ht="29.05" customHeight="1">
      <c r="A5" s="15">
        <f t="shared" si="0"/>
        <v>0</v>
      </c>
      <c r="C5" s="80" t="s">
        <v>10</v>
      </c>
      <c r="D5" s="81" t="s">
        <v>1561</v>
      </c>
      <c r="E5" s="101">
        <f>SUM('ZAMÓWIENIE 2025'!G9)</f>
        <v>0</v>
      </c>
    </row>
    <row r="6" spans="1:7" ht="29.05" customHeight="1">
      <c r="A6" s="15">
        <f t="shared" si="0"/>
        <v>0</v>
      </c>
      <c r="C6" s="80" t="s">
        <v>11</v>
      </c>
      <c r="D6" s="81" t="s">
        <v>1562</v>
      </c>
      <c r="E6" s="101">
        <f>SUM('ZAMÓWIENIE 2025'!G10)</f>
        <v>0</v>
      </c>
    </row>
    <row r="7" spans="1:7" ht="29.05" customHeight="1">
      <c r="A7" s="15">
        <f t="shared" si="0"/>
        <v>0</v>
      </c>
      <c r="C7" s="80" t="s">
        <v>12</v>
      </c>
      <c r="D7" s="81" t="s">
        <v>1563</v>
      </c>
      <c r="E7" s="101">
        <f>SUM('ZAMÓWIENIE 2025'!G11)</f>
        <v>0</v>
      </c>
    </row>
    <row r="8" spans="1:7" ht="29.05" customHeight="1">
      <c r="A8" s="15">
        <f t="shared" si="0"/>
        <v>0</v>
      </c>
      <c r="C8" s="80" t="s">
        <v>13</v>
      </c>
      <c r="D8" s="81" t="s">
        <v>1564</v>
      </c>
      <c r="E8" s="101">
        <f>SUM('ZAMÓWIENIE 2025'!G12)</f>
        <v>0</v>
      </c>
    </row>
    <row r="9" spans="1:7" ht="29.05" customHeight="1">
      <c r="A9" s="15">
        <f t="shared" si="0"/>
        <v>0</v>
      </c>
      <c r="C9" s="80" t="s">
        <v>2474</v>
      </c>
      <c r="D9" s="81" t="s">
        <v>1565</v>
      </c>
      <c r="E9" s="101">
        <f>SUM('ZAMÓWIENIE 2025'!G13)</f>
        <v>0</v>
      </c>
    </row>
    <row r="10" spans="1:7" ht="29.05" customHeight="1">
      <c r="A10" s="15">
        <f t="shared" si="0"/>
        <v>0</v>
      </c>
      <c r="C10" s="80" t="s">
        <v>14</v>
      </c>
      <c r="D10" s="81" t="s">
        <v>1566</v>
      </c>
      <c r="E10" s="101">
        <f>SUM('ZAMÓWIENIE 2025'!G14)</f>
        <v>0</v>
      </c>
    </row>
    <row r="11" spans="1:7" ht="29.05" customHeight="1">
      <c r="A11" s="15">
        <f t="shared" si="0"/>
        <v>0</v>
      </c>
      <c r="C11" s="80" t="s">
        <v>16</v>
      </c>
      <c r="D11" s="81" t="s">
        <v>1567</v>
      </c>
      <c r="E11" s="101">
        <f>SUM('ZAMÓWIENIE 2025'!G15)</f>
        <v>0</v>
      </c>
    </row>
    <row r="12" spans="1:7" ht="29.05" customHeight="1">
      <c r="A12" s="15">
        <f t="shared" si="0"/>
        <v>0</v>
      </c>
      <c r="C12" s="80" t="s">
        <v>17</v>
      </c>
      <c r="D12" s="81" t="s">
        <v>1568</v>
      </c>
      <c r="E12" s="101">
        <f>SUM('ZAMÓWIENIE 2025'!G16)</f>
        <v>0</v>
      </c>
    </row>
    <row r="13" spans="1:7" ht="29.05" customHeight="1">
      <c r="A13" s="15">
        <f t="shared" si="0"/>
        <v>0</v>
      </c>
      <c r="C13" s="80" t="s">
        <v>2475</v>
      </c>
      <c r="D13" s="81" t="s">
        <v>1569</v>
      </c>
      <c r="E13" s="101">
        <f>SUM('ZAMÓWIENIE 2025'!G17)</f>
        <v>0</v>
      </c>
    </row>
    <row r="14" spans="1:7" ht="29.05" customHeight="1">
      <c r="A14" s="15">
        <f t="shared" si="0"/>
        <v>0</v>
      </c>
      <c r="C14" s="80" t="s">
        <v>1556</v>
      </c>
      <c r="D14" s="81" t="s">
        <v>1570</v>
      </c>
      <c r="E14" s="101">
        <f>SUM('ZAMÓWIENIE 2025'!G18)</f>
        <v>0</v>
      </c>
    </row>
    <row r="15" spans="1:7" ht="29.05" customHeight="1">
      <c r="A15" s="15">
        <f t="shared" si="0"/>
        <v>0</v>
      </c>
      <c r="C15" s="80" t="s">
        <v>15</v>
      </c>
      <c r="D15" s="81" t="s">
        <v>1571</v>
      </c>
      <c r="E15" s="101">
        <f>SUM('ZAMÓWIENIE 2025'!G19)</f>
        <v>0</v>
      </c>
    </row>
    <row r="16" spans="1:7" ht="29.05" customHeight="1">
      <c r="A16" s="15">
        <f t="shared" si="0"/>
        <v>0</v>
      </c>
      <c r="C16" s="80" t="s">
        <v>18</v>
      </c>
      <c r="D16" s="81" t="s">
        <v>1572</v>
      </c>
      <c r="E16" s="101">
        <f>SUM('ZAMÓWIENIE 2025'!G20)</f>
        <v>0</v>
      </c>
    </row>
    <row r="17" spans="1:5" ht="29.05" customHeight="1">
      <c r="A17" s="15">
        <f t="shared" si="0"/>
        <v>0</v>
      </c>
      <c r="C17" s="80" t="s">
        <v>19</v>
      </c>
      <c r="D17" s="81" t="s">
        <v>1574</v>
      </c>
      <c r="E17" s="101">
        <f>SUM('ZAMÓWIENIE 2025'!G21)</f>
        <v>0</v>
      </c>
    </row>
    <row r="18" spans="1:5" ht="29.05" customHeight="1">
      <c r="A18" s="15">
        <f t="shared" si="0"/>
        <v>0</v>
      </c>
      <c r="C18" s="80" t="s">
        <v>20</v>
      </c>
      <c r="D18" s="81" t="s">
        <v>1575</v>
      </c>
      <c r="E18" s="101">
        <f>SUM('ZAMÓWIENIE 2025'!G22)</f>
        <v>0</v>
      </c>
    </row>
    <row r="19" spans="1:5" ht="29.05" customHeight="1">
      <c r="A19" s="15">
        <f t="shared" si="0"/>
        <v>0</v>
      </c>
      <c r="C19" s="80" t="s">
        <v>21</v>
      </c>
      <c r="D19" s="81" t="s">
        <v>1576</v>
      </c>
      <c r="E19" s="101">
        <f>SUM('ZAMÓWIENIE 2025'!G23)</f>
        <v>0</v>
      </c>
    </row>
    <row r="20" spans="1:5" ht="29.05" customHeight="1">
      <c r="A20" s="15">
        <f t="shared" si="0"/>
        <v>0</v>
      </c>
      <c r="C20" s="80" t="s">
        <v>22</v>
      </c>
      <c r="D20" s="81" t="s">
        <v>1577</v>
      </c>
      <c r="E20" s="101">
        <f>SUM('ZAMÓWIENIE 2025'!G24)</f>
        <v>0</v>
      </c>
    </row>
    <row r="21" spans="1:5" ht="29.05" customHeight="1">
      <c r="A21" s="15">
        <f t="shared" si="0"/>
        <v>0</v>
      </c>
      <c r="C21" s="80" t="s">
        <v>23</v>
      </c>
      <c r="D21" s="81" t="s">
        <v>1578</v>
      </c>
      <c r="E21" s="101">
        <f>SUM('ZAMÓWIENIE 2025'!G25)</f>
        <v>0</v>
      </c>
    </row>
    <row r="22" spans="1:5" ht="29.05" customHeight="1">
      <c r="A22" s="15">
        <f t="shared" si="0"/>
        <v>0</v>
      </c>
      <c r="C22" s="80" t="s">
        <v>24</v>
      </c>
      <c r="D22" s="81" t="s">
        <v>1579</v>
      </c>
      <c r="E22" s="101">
        <f>SUM('ZAMÓWIENIE 2025'!G26)</f>
        <v>0</v>
      </c>
    </row>
    <row r="23" spans="1:5" ht="29.05" customHeight="1">
      <c r="A23" s="15">
        <f t="shared" si="0"/>
        <v>0</v>
      </c>
      <c r="C23" s="80" t="s">
        <v>25</v>
      </c>
      <c r="D23" s="81" t="s">
        <v>1580</v>
      </c>
      <c r="E23" s="101">
        <f>SUM('ZAMÓWIENIE 2025'!G27)</f>
        <v>0</v>
      </c>
    </row>
    <row r="24" spans="1:5" ht="29.05" customHeight="1">
      <c r="A24" s="15">
        <f t="shared" si="0"/>
        <v>0</v>
      </c>
      <c r="C24" s="80" t="s">
        <v>26</v>
      </c>
      <c r="D24" s="81" t="s">
        <v>1581</v>
      </c>
      <c r="E24" s="101">
        <f>SUM('ZAMÓWIENIE 2025'!G28)</f>
        <v>0</v>
      </c>
    </row>
    <row r="25" spans="1:5" ht="29.05" customHeight="1">
      <c r="A25" s="15">
        <f t="shared" si="0"/>
        <v>0</v>
      </c>
      <c r="C25" s="80" t="s">
        <v>27</v>
      </c>
      <c r="D25" s="81" t="s">
        <v>1582</v>
      </c>
      <c r="E25" s="101">
        <f>SUM('ZAMÓWIENIE 2025'!G29)</f>
        <v>0</v>
      </c>
    </row>
    <row r="26" spans="1:5" ht="29.05" customHeight="1">
      <c r="A26" s="15">
        <f t="shared" si="0"/>
        <v>0</v>
      </c>
      <c r="C26" s="80" t="s">
        <v>28</v>
      </c>
      <c r="D26" s="81" t="s">
        <v>1584</v>
      </c>
      <c r="E26" s="101">
        <f>SUM('ZAMÓWIENIE 2025'!G30)</f>
        <v>0</v>
      </c>
    </row>
    <row r="27" spans="1:5" ht="29.05" customHeight="1">
      <c r="A27" s="15">
        <f t="shared" si="0"/>
        <v>0</v>
      </c>
      <c r="C27" s="80" t="s">
        <v>29</v>
      </c>
      <c r="D27" s="81" t="s">
        <v>1586</v>
      </c>
      <c r="E27" s="101">
        <f>SUM('ZAMÓWIENIE 2025'!G31)</f>
        <v>0</v>
      </c>
    </row>
    <row r="28" spans="1:5" ht="29.05" customHeight="1">
      <c r="A28" s="15">
        <f t="shared" si="0"/>
        <v>0</v>
      </c>
      <c r="C28" s="80" t="s">
        <v>30</v>
      </c>
      <c r="D28" s="81" t="s">
        <v>1588</v>
      </c>
      <c r="E28" s="101">
        <f>SUM('ZAMÓWIENIE 2025'!G32)</f>
        <v>0</v>
      </c>
    </row>
    <row r="29" spans="1:5" ht="29.05" customHeight="1">
      <c r="A29" s="15">
        <f t="shared" si="0"/>
        <v>0</v>
      </c>
      <c r="C29" s="80" t="s">
        <v>31</v>
      </c>
      <c r="D29" s="81" t="s">
        <v>1590</v>
      </c>
      <c r="E29" s="101">
        <f>SUM('ZAMÓWIENIE 2025'!G33)</f>
        <v>0</v>
      </c>
    </row>
    <row r="30" spans="1:5" ht="29.05" customHeight="1">
      <c r="A30" s="15">
        <f t="shared" si="0"/>
        <v>0</v>
      </c>
      <c r="C30" s="80" t="s">
        <v>32</v>
      </c>
      <c r="D30" s="81" t="s">
        <v>1591</v>
      </c>
      <c r="E30" s="101">
        <f>SUM('ZAMÓWIENIE 2025'!G34)</f>
        <v>0</v>
      </c>
    </row>
    <row r="31" spans="1:5" ht="29.05" customHeight="1">
      <c r="A31" s="15">
        <f t="shared" si="0"/>
        <v>0</v>
      </c>
      <c r="C31" s="80" t="s">
        <v>33</v>
      </c>
      <c r="D31" s="81" t="s">
        <v>1592</v>
      </c>
      <c r="E31" s="101">
        <f>SUM('ZAMÓWIENIE 2025'!G35)</f>
        <v>0</v>
      </c>
    </row>
    <row r="32" spans="1:5" ht="29.05" customHeight="1">
      <c r="A32" s="15">
        <f t="shared" si="0"/>
        <v>0</v>
      </c>
      <c r="C32" s="80" t="s">
        <v>2471</v>
      </c>
      <c r="D32" s="81" t="s">
        <v>1593</v>
      </c>
      <c r="E32" s="101">
        <f>SUM('ZAMÓWIENIE 2025'!G36)</f>
        <v>0</v>
      </c>
    </row>
    <row r="33" spans="1:5" ht="29.05" customHeight="1">
      <c r="A33" s="15">
        <f t="shared" si="0"/>
        <v>0</v>
      </c>
      <c r="C33" s="80" t="s">
        <v>2472</v>
      </c>
      <c r="D33" s="81" t="s">
        <v>1595</v>
      </c>
      <c r="E33" s="101">
        <f>SUM('ZAMÓWIENIE 2025'!G37)</f>
        <v>0</v>
      </c>
    </row>
    <row r="34" spans="1:5" ht="29.05" customHeight="1">
      <c r="A34" s="15">
        <f t="shared" si="0"/>
        <v>0</v>
      </c>
      <c r="C34" s="80" t="s">
        <v>2473</v>
      </c>
      <c r="D34" s="81" t="s">
        <v>1596</v>
      </c>
      <c r="E34" s="101">
        <f>SUM('ZAMÓWIENIE 2025'!G38)</f>
        <v>0</v>
      </c>
    </row>
    <row r="35" spans="1:5" ht="29.05" customHeight="1">
      <c r="A35" s="15">
        <f t="shared" si="0"/>
        <v>0</v>
      </c>
      <c r="C35" s="80" t="s">
        <v>34</v>
      </c>
      <c r="D35" s="81" t="s">
        <v>1593</v>
      </c>
      <c r="E35" s="101">
        <f>SUM('ZAMÓWIENIE 2025'!G39)</f>
        <v>0</v>
      </c>
    </row>
    <row r="36" spans="1:5" ht="29.05" customHeight="1">
      <c r="A36" s="15">
        <f t="shared" si="0"/>
        <v>0</v>
      </c>
      <c r="C36" s="80" t="s">
        <v>35</v>
      </c>
      <c r="D36" s="81" t="s">
        <v>1595</v>
      </c>
      <c r="E36" s="101">
        <f>SUM('ZAMÓWIENIE 2025'!G40)</f>
        <v>0</v>
      </c>
    </row>
    <row r="37" spans="1:5" ht="29.05" customHeight="1">
      <c r="A37" s="15">
        <f t="shared" si="0"/>
        <v>0</v>
      </c>
      <c r="C37" s="80" t="s">
        <v>36</v>
      </c>
      <c r="D37" s="81" t="s">
        <v>1596</v>
      </c>
      <c r="E37" s="101">
        <f>SUM('ZAMÓWIENIE 2025'!G41)</f>
        <v>0</v>
      </c>
    </row>
    <row r="38" spans="1:5" ht="29.05" customHeight="1">
      <c r="A38" s="15">
        <f t="shared" si="0"/>
        <v>0</v>
      </c>
      <c r="C38" s="80" t="s">
        <v>37</v>
      </c>
      <c r="D38" s="81" t="s">
        <v>1597</v>
      </c>
      <c r="E38" s="101">
        <f>SUM('ZAMÓWIENIE 2025'!G42)</f>
        <v>0</v>
      </c>
    </row>
    <row r="39" spans="1:5" ht="29.05" customHeight="1">
      <c r="A39" s="15">
        <f t="shared" si="0"/>
        <v>0</v>
      </c>
      <c r="C39" s="80" t="s">
        <v>38</v>
      </c>
      <c r="D39" s="81" t="s">
        <v>1598</v>
      </c>
      <c r="E39" s="101">
        <f>SUM('ZAMÓWIENIE 2025'!G43)</f>
        <v>0</v>
      </c>
    </row>
    <row r="40" spans="1:5" ht="29.05" customHeight="1">
      <c r="A40" s="15">
        <f t="shared" si="0"/>
        <v>0</v>
      </c>
      <c r="C40" s="80" t="s">
        <v>39</v>
      </c>
      <c r="D40" s="81" t="s">
        <v>1599</v>
      </c>
      <c r="E40" s="101">
        <f>SUM('ZAMÓWIENIE 2025'!G44)</f>
        <v>0</v>
      </c>
    </row>
    <row r="41" spans="1:5" ht="29.05" customHeight="1">
      <c r="A41" s="15">
        <f t="shared" si="0"/>
        <v>0</v>
      </c>
      <c r="C41" s="80" t="s">
        <v>40</v>
      </c>
      <c r="D41" s="81" t="s">
        <v>1600</v>
      </c>
      <c r="E41" s="101">
        <f>SUM('ZAMÓWIENIE 2025'!G45)</f>
        <v>0</v>
      </c>
    </row>
    <row r="42" spans="1:5" ht="29.05" customHeight="1">
      <c r="A42" s="15">
        <f t="shared" si="0"/>
        <v>0</v>
      </c>
      <c r="C42" s="80" t="s">
        <v>41</v>
      </c>
      <c r="D42" s="81" t="s">
        <v>1601</v>
      </c>
      <c r="E42" s="101">
        <f>SUM('ZAMÓWIENIE 2025'!G46)</f>
        <v>0</v>
      </c>
    </row>
    <row r="43" spans="1:5" ht="29.05" customHeight="1">
      <c r="A43" s="15">
        <f t="shared" si="0"/>
        <v>0</v>
      </c>
      <c r="C43" s="80" t="s">
        <v>42</v>
      </c>
      <c r="D43" s="81" t="s">
        <v>1602</v>
      </c>
      <c r="E43" s="101">
        <f>SUM('ZAMÓWIENIE 2025'!G47)</f>
        <v>0</v>
      </c>
    </row>
    <row r="44" spans="1:5" ht="29.05" customHeight="1">
      <c r="A44" s="15">
        <f t="shared" si="0"/>
        <v>0</v>
      </c>
      <c r="C44" s="80" t="s">
        <v>43</v>
      </c>
      <c r="D44" s="81" t="s">
        <v>1603</v>
      </c>
      <c r="E44" s="101">
        <f>SUM('ZAMÓWIENIE 2025'!G48)</f>
        <v>0</v>
      </c>
    </row>
    <row r="45" spans="1:5" ht="29.05" customHeight="1">
      <c r="A45" s="15">
        <f t="shared" si="0"/>
        <v>0</v>
      </c>
      <c r="C45" s="80" t="s">
        <v>44</v>
      </c>
      <c r="D45" s="81" t="s">
        <v>1605</v>
      </c>
      <c r="E45" s="101">
        <f>SUM('ZAMÓWIENIE 2025'!G49)</f>
        <v>0</v>
      </c>
    </row>
    <row r="46" spans="1:5" ht="29.05" customHeight="1">
      <c r="A46" s="15">
        <f t="shared" si="0"/>
        <v>0</v>
      </c>
      <c r="C46" s="80" t="s">
        <v>45</v>
      </c>
      <c r="D46" s="81" t="s">
        <v>1606</v>
      </c>
      <c r="E46" s="101">
        <f>SUM('ZAMÓWIENIE 2025'!G50)</f>
        <v>0</v>
      </c>
    </row>
    <row r="47" spans="1:5" ht="29.05" customHeight="1">
      <c r="A47" s="15">
        <f t="shared" si="0"/>
        <v>0</v>
      </c>
      <c r="C47" s="80" t="s">
        <v>46</v>
      </c>
      <c r="D47" s="81" t="s">
        <v>1607</v>
      </c>
      <c r="E47" s="101">
        <f>SUM('ZAMÓWIENIE 2025'!G51)</f>
        <v>0</v>
      </c>
    </row>
    <row r="48" spans="1:5" ht="29.05" customHeight="1">
      <c r="A48" s="15">
        <f t="shared" si="0"/>
        <v>0</v>
      </c>
      <c r="C48" s="80" t="s">
        <v>47</v>
      </c>
      <c r="D48" s="81" t="s">
        <v>1608</v>
      </c>
      <c r="E48" s="101">
        <f>SUM('ZAMÓWIENIE 2025'!G52)</f>
        <v>0</v>
      </c>
    </row>
    <row r="49" spans="1:5" ht="29.05" customHeight="1">
      <c r="A49" s="15">
        <f t="shared" si="0"/>
        <v>0</v>
      </c>
      <c r="C49" s="80" t="s">
        <v>48</v>
      </c>
      <c r="D49" s="81" t="s">
        <v>1609</v>
      </c>
      <c r="E49" s="101">
        <f>SUM('ZAMÓWIENIE 2025'!G53)</f>
        <v>0</v>
      </c>
    </row>
    <row r="50" spans="1:5" ht="29.05" customHeight="1">
      <c r="A50" s="15">
        <f t="shared" si="0"/>
        <v>0</v>
      </c>
      <c r="C50" s="80" t="s">
        <v>49</v>
      </c>
      <c r="D50" s="81" t="s">
        <v>1610</v>
      </c>
      <c r="E50" s="101">
        <f>SUM('ZAMÓWIENIE 2025'!G54)</f>
        <v>0</v>
      </c>
    </row>
    <row r="51" spans="1:5" ht="29.05" customHeight="1">
      <c r="A51" s="15">
        <f t="shared" si="0"/>
        <v>0</v>
      </c>
      <c r="C51" s="80" t="s">
        <v>50</v>
      </c>
      <c r="D51" s="81" t="s">
        <v>1611</v>
      </c>
      <c r="E51" s="101">
        <f>SUM('ZAMÓWIENIE 2025'!G55)</f>
        <v>0</v>
      </c>
    </row>
    <row r="52" spans="1:5" ht="29.05" customHeight="1">
      <c r="A52" s="15">
        <f t="shared" si="0"/>
        <v>0</v>
      </c>
      <c r="C52" s="80" t="s">
        <v>51</v>
      </c>
      <c r="D52" s="81" t="s">
        <v>1612</v>
      </c>
      <c r="E52" s="101">
        <f>SUM('ZAMÓWIENIE 2025'!G56)</f>
        <v>0</v>
      </c>
    </row>
    <row r="53" spans="1:5" ht="29.05" customHeight="1">
      <c r="A53" s="15">
        <f t="shared" si="0"/>
        <v>0</v>
      </c>
      <c r="C53" s="80" t="s">
        <v>52</v>
      </c>
      <c r="D53" s="81" t="s">
        <v>1613</v>
      </c>
      <c r="E53" s="101">
        <f>SUM('ZAMÓWIENIE 2025'!G57)</f>
        <v>0</v>
      </c>
    </row>
    <row r="54" spans="1:5" ht="29.05" customHeight="1">
      <c r="A54" s="15">
        <f t="shared" si="0"/>
        <v>0</v>
      </c>
      <c r="C54" s="80" t="s">
        <v>53</v>
      </c>
      <c r="D54" s="81" t="s">
        <v>1614</v>
      </c>
      <c r="E54" s="101">
        <f>SUM('ZAMÓWIENIE 2025'!G58)</f>
        <v>0</v>
      </c>
    </row>
    <row r="55" spans="1:5" ht="29.05" customHeight="1">
      <c r="A55" s="15">
        <f t="shared" si="0"/>
        <v>0</v>
      </c>
      <c r="C55" s="80" t="s">
        <v>54</v>
      </c>
      <c r="D55" s="81" t="s">
        <v>1615</v>
      </c>
      <c r="E55" s="101">
        <f>SUM('ZAMÓWIENIE 2025'!G59)</f>
        <v>0</v>
      </c>
    </row>
    <row r="56" spans="1:5" ht="29.05" customHeight="1">
      <c r="A56" s="15">
        <f t="shared" si="0"/>
        <v>0</v>
      </c>
      <c r="C56" s="80" t="s">
        <v>55</v>
      </c>
      <c r="D56" s="81" t="s">
        <v>1616</v>
      </c>
      <c r="E56" s="101">
        <f>SUM('ZAMÓWIENIE 2025'!G60)</f>
        <v>0</v>
      </c>
    </row>
    <row r="57" spans="1:5" ht="29.05" customHeight="1">
      <c r="A57" s="15">
        <f t="shared" si="0"/>
        <v>0</v>
      </c>
      <c r="C57" s="80" t="s">
        <v>56</v>
      </c>
      <c r="D57" s="81" t="s">
        <v>1617</v>
      </c>
      <c r="E57" s="101">
        <f>SUM('ZAMÓWIENIE 2025'!G61)</f>
        <v>0</v>
      </c>
    </row>
    <row r="58" spans="1:5" ht="29.05" customHeight="1">
      <c r="A58" s="15">
        <f t="shared" si="0"/>
        <v>0</v>
      </c>
      <c r="C58" s="80" t="s">
        <v>57</v>
      </c>
      <c r="D58" s="81" t="s">
        <v>1618</v>
      </c>
      <c r="E58" s="101">
        <f>SUM('ZAMÓWIENIE 2025'!G62)</f>
        <v>0</v>
      </c>
    </row>
    <row r="59" spans="1:5" ht="29.05" customHeight="1">
      <c r="A59" s="15">
        <f t="shared" si="0"/>
        <v>0</v>
      </c>
      <c r="C59" s="80" t="s">
        <v>58</v>
      </c>
      <c r="D59" s="81" t="s">
        <v>1619</v>
      </c>
      <c r="E59" s="101">
        <f>SUM('ZAMÓWIENIE 2025'!G63)</f>
        <v>0</v>
      </c>
    </row>
    <row r="60" spans="1:5" ht="29.05" customHeight="1">
      <c r="A60" s="15">
        <f t="shared" si="0"/>
        <v>0</v>
      </c>
      <c r="C60" s="80" t="s">
        <v>59</v>
      </c>
      <c r="D60" s="81" t="s">
        <v>1620</v>
      </c>
      <c r="E60" s="101">
        <f>SUM('ZAMÓWIENIE 2025'!G64)</f>
        <v>0</v>
      </c>
    </row>
    <row r="61" spans="1:5" ht="29.05" customHeight="1">
      <c r="A61" s="15">
        <f t="shared" si="0"/>
        <v>0</v>
      </c>
      <c r="C61" s="80" t="s">
        <v>60</v>
      </c>
      <c r="D61" s="81" t="s">
        <v>1621</v>
      </c>
      <c r="E61" s="101">
        <f>SUM('ZAMÓWIENIE 2025'!G65)</f>
        <v>0</v>
      </c>
    </row>
    <row r="62" spans="1:5" ht="29.05" customHeight="1">
      <c r="A62" s="15">
        <f t="shared" si="0"/>
        <v>0</v>
      </c>
      <c r="C62" s="80" t="s">
        <v>61</v>
      </c>
      <c r="D62" s="81" t="s">
        <v>1610</v>
      </c>
      <c r="E62" s="101">
        <f>SUM('ZAMÓWIENIE 2025'!G66)</f>
        <v>0</v>
      </c>
    </row>
    <row r="63" spans="1:5" ht="29.05" customHeight="1">
      <c r="A63" s="15">
        <f t="shared" si="0"/>
        <v>0</v>
      </c>
      <c r="C63" s="80" t="s">
        <v>62</v>
      </c>
      <c r="D63" s="81" t="s">
        <v>1611</v>
      </c>
      <c r="E63" s="101">
        <f>SUM('ZAMÓWIENIE 2025'!G67)</f>
        <v>0</v>
      </c>
    </row>
    <row r="64" spans="1:5" ht="29.05" customHeight="1">
      <c r="A64" s="15">
        <f t="shared" si="0"/>
        <v>0</v>
      </c>
      <c r="C64" s="80" t="s">
        <v>63</v>
      </c>
      <c r="D64" s="81" t="s">
        <v>1613</v>
      </c>
      <c r="E64" s="101">
        <f>SUM('ZAMÓWIENIE 2025'!G68)</f>
        <v>0</v>
      </c>
    </row>
    <row r="65" spans="1:5" ht="29.05" customHeight="1">
      <c r="A65" s="15">
        <f t="shared" si="0"/>
        <v>0</v>
      </c>
      <c r="C65" s="80" t="s">
        <v>64</v>
      </c>
      <c r="D65" s="81" t="s">
        <v>1625</v>
      </c>
      <c r="E65" s="101">
        <f>SUM('ZAMÓWIENIE 2025'!G69)</f>
        <v>0</v>
      </c>
    </row>
    <row r="66" spans="1:5" ht="29.05" customHeight="1">
      <c r="A66" s="15">
        <f t="shared" ref="A66:A127" si="1">$A$2</f>
        <v>0</v>
      </c>
      <c r="C66" s="80" t="s">
        <v>65</v>
      </c>
      <c r="D66" s="81" t="s">
        <v>1627</v>
      </c>
      <c r="E66" s="101">
        <f>SUM('ZAMÓWIENIE 2025'!G70)</f>
        <v>0</v>
      </c>
    </row>
    <row r="67" spans="1:5" ht="29.05" customHeight="1">
      <c r="A67" s="15">
        <f t="shared" si="1"/>
        <v>0</v>
      </c>
      <c r="C67" s="80" t="s">
        <v>66</v>
      </c>
      <c r="D67" s="81" t="s">
        <v>1628</v>
      </c>
      <c r="E67" s="101">
        <f>SUM('ZAMÓWIENIE 2025'!G71)</f>
        <v>0</v>
      </c>
    </row>
    <row r="68" spans="1:5" ht="29.05" customHeight="1">
      <c r="A68" s="15">
        <f t="shared" si="1"/>
        <v>0</v>
      </c>
      <c r="C68" s="80" t="s">
        <v>67</v>
      </c>
      <c r="D68" s="81" t="s">
        <v>1629</v>
      </c>
      <c r="E68" s="101">
        <f>SUM('ZAMÓWIENIE 2025'!G72)</f>
        <v>0</v>
      </c>
    </row>
    <row r="69" spans="1:5" ht="29.05" customHeight="1">
      <c r="A69" s="15">
        <f t="shared" si="1"/>
        <v>0</v>
      </c>
      <c r="C69" s="80" t="s">
        <v>68</v>
      </c>
      <c r="D69" s="81" t="s">
        <v>1630</v>
      </c>
      <c r="E69" s="101">
        <f>SUM('ZAMÓWIENIE 2025'!G73)</f>
        <v>0</v>
      </c>
    </row>
    <row r="70" spans="1:5" ht="29.05" customHeight="1">
      <c r="A70" s="15">
        <f t="shared" si="1"/>
        <v>0</v>
      </c>
      <c r="C70" s="80" t="s">
        <v>69</v>
      </c>
      <c r="D70" s="81" t="s">
        <v>1631</v>
      </c>
      <c r="E70" s="101">
        <f>SUM('ZAMÓWIENIE 2025'!G74)</f>
        <v>0</v>
      </c>
    </row>
    <row r="71" spans="1:5" ht="29.05" customHeight="1">
      <c r="A71" s="15">
        <f t="shared" si="1"/>
        <v>0</v>
      </c>
      <c r="C71" s="80" t="s">
        <v>1171</v>
      </c>
      <c r="D71" s="81" t="s">
        <v>1632</v>
      </c>
      <c r="E71" s="101">
        <f>SUM('ZAMÓWIENIE 2025'!G75)</f>
        <v>0</v>
      </c>
    </row>
    <row r="72" spans="1:5" ht="29.05" customHeight="1">
      <c r="A72" s="15">
        <f t="shared" si="1"/>
        <v>0</v>
      </c>
      <c r="C72" s="80" t="s">
        <v>70</v>
      </c>
      <c r="D72" s="81" t="s">
        <v>1633</v>
      </c>
      <c r="E72" s="101">
        <f>SUM('ZAMÓWIENIE 2025'!G76)</f>
        <v>0</v>
      </c>
    </row>
    <row r="73" spans="1:5" ht="29.05" customHeight="1">
      <c r="A73" s="15">
        <f t="shared" si="1"/>
        <v>0</v>
      </c>
      <c r="C73" s="80" t="s">
        <v>1171</v>
      </c>
      <c r="D73" s="81" t="s">
        <v>1632</v>
      </c>
      <c r="E73" s="101">
        <f>SUM('ZAMÓWIENIE 2025'!G77)</f>
        <v>0</v>
      </c>
    </row>
    <row r="74" spans="1:5" ht="29.05" customHeight="1">
      <c r="A74" s="15">
        <f t="shared" si="1"/>
        <v>0</v>
      </c>
      <c r="C74" s="80" t="s">
        <v>71</v>
      </c>
      <c r="D74" s="81" t="s">
        <v>1625</v>
      </c>
      <c r="E74" s="101">
        <f>SUM('ZAMÓWIENIE 2025'!G78)</f>
        <v>0</v>
      </c>
    </row>
    <row r="75" spans="1:5" ht="29.05" customHeight="1">
      <c r="A75" s="15">
        <f t="shared" si="1"/>
        <v>0</v>
      </c>
      <c r="C75" s="80" t="s">
        <v>72</v>
      </c>
      <c r="D75" s="81" t="s">
        <v>1627</v>
      </c>
      <c r="E75" s="101">
        <f>SUM('ZAMÓWIENIE 2025'!G79)</f>
        <v>0</v>
      </c>
    </row>
    <row r="76" spans="1:5" ht="29.05" customHeight="1">
      <c r="A76" s="15">
        <f t="shared" si="1"/>
        <v>0</v>
      </c>
      <c r="C76" s="80" t="s">
        <v>73</v>
      </c>
      <c r="D76" s="81" t="s">
        <v>1634</v>
      </c>
      <c r="E76" s="101">
        <f>SUM('ZAMÓWIENIE 2025'!G80)</f>
        <v>0</v>
      </c>
    </row>
    <row r="77" spans="1:5" ht="29.05" customHeight="1">
      <c r="A77" s="15">
        <f t="shared" si="1"/>
        <v>0</v>
      </c>
      <c r="C77" s="80" t="s">
        <v>74</v>
      </c>
      <c r="D77" s="81" t="s">
        <v>1635</v>
      </c>
      <c r="E77" s="101">
        <f>SUM('ZAMÓWIENIE 2025'!G81)</f>
        <v>0</v>
      </c>
    </row>
    <row r="78" spans="1:5" ht="29.05" customHeight="1">
      <c r="A78" s="15">
        <f t="shared" si="1"/>
        <v>0</v>
      </c>
      <c r="C78" s="80" t="s">
        <v>1543</v>
      </c>
      <c r="D78" s="81" t="s">
        <v>1636</v>
      </c>
      <c r="E78" s="101">
        <f>SUM('ZAMÓWIENIE 2025'!G82)</f>
        <v>0</v>
      </c>
    </row>
    <row r="79" spans="1:5" ht="29.05" customHeight="1">
      <c r="A79" s="15">
        <f t="shared" si="1"/>
        <v>0</v>
      </c>
      <c r="C79" s="80" t="s">
        <v>75</v>
      </c>
      <c r="D79" s="81" t="s">
        <v>1637</v>
      </c>
      <c r="E79" s="101">
        <f>SUM('ZAMÓWIENIE 2025'!G83)</f>
        <v>0</v>
      </c>
    </row>
    <row r="80" spans="1:5" ht="29.05" customHeight="1">
      <c r="A80" s="15">
        <f t="shared" si="1"/>
        <v>0</v>
      </c>
      <c r="C80" s="80" t="s">
        <v>76</v>
      </c>
      <c r="D80" s="81" t="s">
        <v>1638</v>
      </c>
      <c r="E80" s="101">
        <f>SUM('ZAMÓWIENIE 2025'!G84)</f>
        <v>0</v>
      </c>
    </row>
    <row r="81" spans="1:5" ht="29.05" customHeight="1">
      <c r="A81" s="15">
        <f t="shared" si="1"/>
        <v>0</v>
      </c>
      <c r="C81" s="80" t="s">
        <v>77</v>
      </c>
      <c r="D81" s="81" t="s">
        <v>1639</v>
      </c>
      <c r="E81" s="101">
        <f>SUM('ZAMÓWIENIE 2025'!G85)</f>
        <v>0</v>
      </c>
    </row>
    <row r="82" spans="1:5" ht="29.05" customHeight="1">
      <c r="A82" s="15">
        <f t="shared" si="1"/>
        <v>0</v>
      </c>
      <c r="C82" s="80" t="s">
        <v>78</v>
      </c>
      <c r="D82" s="81" t="s">
        <v>1640</v>
      </c>
      <c r="E82" s="101">
        <f>SUM('ZAMÓWIENIE 2025'!G86)</f>
        <v>0</v>
      </c>
    </row>
    <row r="83" spans="1:5" ht="29.05" customHeight="1">
      <c r="A83" s="15">
        <f t="shared" si="1"/>
        <v>0</v>
      </c>
      <c r="C83" s="80" t="s">
        <v>79</v>
      </c>
      <c r="D83" s="81" t="s">
        <v>1641</v>
      </c>
      <c r="E83" s="101">
        <f>SUM('ZAMÓWIENIE 2025'!G87)</f>
        <v>0</v>
      </c>
    </row>
    <row r="84" spans="1:5" ht="29.05" customHeight="1">
      <c r="A84" s="15">
        <f t="shared" si="1"/>
        <v>0</v>
      </c>
      <c r="C84" s="80" t="s">
        <v>80</v>
      </c>
      <c r="D84" s="81" t="s">
        <v>1633</v>
      </c>
      <c r="E84" s="101">
        <f>SUM('ZAMÓWIENIE 2025'!G88)</f>
        <v>0</v>
      </c>
    </row>
    <row r="85" spans="1:5" ht="29.05" customHeight="1">
      <c r="A85" s="15">
        <f t="shared" si="1"/>
        <v>0</v>
      </c>
      <c r="C85" s="80" t="s">
        <v>1642</v>
      </c>
      <c r="D85" s="81" t="s">
        <v>1633</v>
      </c>
      <c r="E85" s="101">
        <f>SUM('ZAMÓWIENIE 2025'!G89)</f>
        <v>0</v>
      </c>
    </row>
    <row r="86" spans="1:5" ht="29.05" customHeight="1">
      <c r="A86" s="15">
        <f t="shared" si="1"/>
        <v>0</v>
      </c>
      <c r="C86" s="80" t="s">
        <v>81</v>
      </c>
      <c r="D86" s="81" t="s">
        <v>1610</v>
      </c>
      <c r="E86" s="101">
        <f>SUM('ZAMÓWIENIE 2025'!G90)</f>
        <v>0</v>
      </c>
    </row>
    <row r="87" spans="1:5" ht="29.05" customHeight="1">
      <c r="A87" s="15">
        <f t="shared" si="1"/>
        <v>0</v>
      </c>
      <c r="C87" s="80" t="s">
        <v>82</v>
      </c>
      <c r="D87" s="81" t="s">
        <v>1611</v>
      </c>
      <c r="E87" s="101">
        <f>SUM('ZAMÓWIENIE 2025'!G91)</f>
        <v>0</v>
      </c>
    </row>
    <row r="88" spans="1:5" ht="29.05" customHeight="1">
      <c r="A88" s="15">
        <f t="shared" si="1"/>
        <v>0</v>
      </c>
      <c r="C88" s="80" t="s">
        <v>83</v>
      </c>
      <c r="D88" s="81" t="s">
        <v>1613</v>
      </c>
      <c r="E88" s="101">
        <f>SUM('ZAMÓWIENIE 2025'!G92)</f>
        <v>0</v>
      </c>
    </row>
    <row r="89" spans="1:5" ht="29.05" customHeight="1">
      <c r="A89" s="15">
        <f t="shared" si="1"/>
        <v>0</v>
      </c>
      <c r="C89" s="80" t="s">
        <v>84</v>
      </c>
      <c r="D89" s="81" t="s">
        <v>1612</v>
      </c>
      <c r="E89" s="101">
        <f>SUM('ZAMÓWIENIE 2025'!G93)</f>
        <v>0</v>
      </c>
    </row>
    <row r="90" spans="1:5" ht="29.05" customHeight="1">
      <c r="A90" s="15">
        <f t="shared" si="1"/>
        <v>0</v>
      </c>
      <c r="C90" s="80" t="s">
        <v>85</v>
      </c>
      <c r="D90" s="81" t="s">
        <v>1614</v>
      </c>
      <c r="E90" s="101">
        <f>SUM('ZAMÓWIENIE 2025'!G94)</f>
        <v>0</v>
      </c>
    </row>
    <row r="91" spans="1:5" ht="29.05" customHeight="1">
      <c r="A91" s="15">
        <f t="shared" si="1"/>
        <v>0</v>
      </c>
      <c r="C91" s="80" t="s">
        <v>86</v>
      </c>
      <c r="D91" s="81" t="s">
        <v>1615</v>
      </c>
      <c r="E91" s="101">
        <f>SUM('ZAMÓWIENIE 2025'!G95)</f>
        <v>0</v>
      </c>
    </row>
    <row r="92" spans="1:5" ht="29.05" customHeight="1">
      <c r="A92" s="15">
        <f t="shared" si="1"/>
        <v>0</v>
      </c>
      <c r="C92" s="80" t="s">
        <v>87</v>
      </c>
      <c r="D92" s="81" t="s">
        <v>1616</v>
      </c>
      <c r="E92" s="101">
        <f>SUM('ZAMÓWIENIE 2025'!G96)</f>
        <v>0</v>
      </c>
    </row>
    <row r="93" spans="1:5" ht="29.05" customHeight="1">
      <c r="A93" s="15">
        <f t="shared" si="1"/>
        <v>0</v>
      </c>
      <c r="C93" s="80" t="s">
        <v>88</v>
      </c>
      <c r="D93" s="81" t="s">
        <v>1645</v>
      </c>
      <c r="E93" s="101">
        <f>SUM('ZAMÓWIENIE 2025'!G97)</f>
        <v>0</v>
      </c>
    </row>
    <row r="94" spans="1:5" ht="29.05" customHeight="1">
      <c r="A94" s="15">
        <f t="shared" si="1"/>
        <v>0</v>
      </c>
      <c r="C94" s="80" t="s">
        <v>89</v>
      </c>
      <c r="D94" s="81" t="s">
        <v>1618</v>
      </c>
      <c r="E94" s="101">
        <f>SUM('ZAMÓWIENIE 2025'!G98)</f>
        <v>0</v>
      </c>
    </row>
    <row r="95" spans="1:5" ht="29.05" customHeight="1">
      <c r="A95" s="15">
        <f t="shared" si="1"/>
        <v>0</v>
      </c>
      <c r="C95" s="80" t="s">
        <v>90</v>
      </c>
      <c r="D95" s="81" t="s">
        <v>1620</v>
      </c>
      <c r="E95" s="101">
        <f>SUM('ZAMÓWIENIE 2025'!G99)</f>
        <v>0</v>
      </c>
    </row>
    <row r="96" spans="1:5" ht="29.05" customHeight="1">
      <c r="A96" s="15">
        <f t="shared" si="1"/>
        <v>0</v>
      </c>
      <c r="C96" s="80" t="s">
        <v>91</v>
      </c>
      <c r="D96" s="81" t="s">
        <v>1619</v>
      </c>
      <c r="E96" s="101">
        <f>SUM('ZAMÓWIENIE 2025'!G100)</f>
        <v>0</v>
      </c>
    </row>
    <row r="97" spans="1:5" ht="29.05" customHeight="1">
      <c r="A97" s="15">
        <f t="shared" si="1"/>
        <v>0</v>
      </c>
      <c r="C97" s="80" t="s">
        <v>92</v>
      </c>
      <c r="D97" s="81" t="s">
        <v>1621</v>
      </c>
      <c r="E97" s="101">
        <f>SUM('ZAMÓWIENIE 2025'!G101)</f>
        <v>0</v>
      </c>
    </row>
    <row r="98" spans="1:5" ht="29.05" customHeight="1">
      <c r="A98" s="15">
        <f t="shared" si="1"/>
        <v>0</v>
      </c>
      <c r="C98" s="80" t="s">
        <v>93</v>
      </c>
      <c r="D98" s="81" t="s">
        <v>1610</v>
      </c>
      <c r="E98" s="101">
        <f>SUM('ZAMÓWIENIE 2025'!G102)</f>
        <v>0</v>
      </c>
    </row>
    <row r="99" spans="1:5" ht="29.05" customHeight="1">
      <c r="A99" s="15">
        <f t="shared" si="1"/>
        <v>0</v>
      </c>
      <c r="C99" s="80" t="s">
        <v>94</v>
      </c>
      <c r="D99" s="81" t="s">
        <v>1611</v>
      </c>
      <c r="E99" s="101">
        <f>SUM('ZAMÓWIENIE 2025'!G103)</f>
        <v>0</v>
      </c>
    </row>
    <row r="100" spans="1:5" ht="29.05" customHeight="1">
      <c r="A100" s="15">
        <f t="shared" si="1"/>
        <v>0</v>
      </c>
      <c r="C100" s="80" t="s">
        <v>95</v>
      </c>
      <c r="D100" s="81" t="s">
        <v>1613</v>
      </c>
      <c r="E100" s="101">
        <f>SUM('ZAMÓWIENIE 2025'!G104)</f>
        <v>0</v>
      </c>
    </row>
    <row r="101" spans="1:5" ht="29.05" customHeight="1">
      <c r="A101" s="15">
        <f t="shared" si="1"/>
        <v>0</v>
      </c>
      <c r="C101" s="80" t="s">
        <v>96</v>
      </c>
      <c r="D101" s="81" t="s">
        <v>1614</v>
      </c>
      <c r="E101" s="101">
        <f>SUM('ZAMÓWIENIE 2025'!G105)</f>
        <v>0</v>
      </c>
    </row>
    <row r="102" spans="1:5" ht="29.05" customHeight="1">
      <c r="A102" s="15">
        <f t="shared" si="1"/>
        <v>0</v>
      </c>
      <c r="C102" s="80" t="s">
        <v>1549</v>
      </c>
      <c r="D102" s="81" t="s">
        <v>1646</v>
      </c>
      <c r="E102" s="101">
        <f>SUM('ZAMÓWIENIE 2025'!G106)</f>
        <v>0</v>
      </c>
    </row>
    <row r="103" spans="1:5" ht="29.05" customHeight="1">
      <c r="A103" s="15">
        <f t="shared" si="1"/>
        <v>0</v>
      </c>
      <c r="C103" s="80" t="s">
        <v>97</v>
      </c>
      <c r="D103" s="81" t="s">
        <v>1610</v>
      </c>
      <c r="E103" s="101">
        <f>SUM('ZAMÓWIENIE 2025'!G107)</f>
        <v>0</v>
      </c>
    </row>
    <row r="104" spans="1:5" ht="29.05" customHeight="1">
      <c r="A104" s="15">
        <f t="shared" si="1"/>
        <v>0</v>
      </c>
      <c r="C104" s="80" t="s">
        <v>99</v>
      </c>
      <c r="D104" s="81" t="s">
        <v>1647</v>
      </c>
      <c r="E104" s="101">
        <f>SUM('ZAMÓWIENIE 2025'!G108)</f>
        <v>0</v>
      </c>
    </row>
    <row r="105" spans="1:5" ht="29.05" customHeight="1">
      <c r="A105" s="15">
        <f t="shared" si="1"/>
        <v>0</v>
      </c>
      <c r="C105" s="80" t="s">
        <v>98</v>
      </c>
      <c r="D105" s="81" t="s">
        <v>1611</v>
      </c>
      <c r="E105" s="101">
        <f>SUM('ZAMÓWIENIE 2025'!G109)</f>
        <v>0</v>
      </c>
    </row>
    <row r="106" spans="1:5" ht="29.05" customHeight="1">
      <c r="A106" s="15">
        <f t="shared" si="1"/>
        <v>0</v>
      </c>
      <c r="C106" s="80" t="s">
        <v>100</v>
      </c>
      <c r="D106" s="81" t="s">
        <v>1648</v>
      </c>
      <c r="E106" s="101">
        <f>SUM('ZAMÓWIENIE 2025'!G110)</f>
        <v>0</v>
      </c>
    </row>
    <row r="107" spans="1:5" ht="29.05" customHeight="1">
      <c r="A107" s="15">
        <f t="shared" si="1"/>
        <v>0</v>
      </c>
      <c r="C107" s="80" t="s">
        <v>101</v>
      </c>
      <c r="D107" s="81" t="s">
        <v>1613</v>
      </c>
      <c r="E107" s="101">
        <f>SUM('ZAMÓWIENIE 2025'!G111)</f>
        <v>0</v>
      </c>
    </row>
    <row r="108" spans="1:5" ht="29.05" customHeight="1">
      <c r="A108" s="15">
        <f t="shared" si="1"/>
        <v>0</v>
      </c>
      <c r="C108" s="80" t="s">
        <v>1172</v>
      </c>
      <c r="D108" s="81" t="s">
        <v>1649</v>
      </c>
      <c r="E108" s="101">
        <f>SUM('ZAMÓWIENIE 2025'!G112)</f>
        <v>0</v>
      </c>
    </row>
    <row r="109" spans="1:5" ht="29.05" customHeight="1">
      <c r="A109" s="15">
        <f t="shared" si="1"/>
        <v>0</v>
      </c>
      <c r="C109" s="80" t="s">
        <v>102</v>
      </c>
      <c r="D109" s="81" t="s">
        <v>1614</v>
      </c>
      <c r="E109" s="101">
        <f>SUM('ZAMÓWIENIE 2025'!G113)</f>
        <v>0</v>
      </c>
    </row>
    <row r="110" spans="1:5" ht="29.05" customHeight="1">
      <c r="A110" s="15">
        <f t="shared" si="1"/>
        <v>0</v>
      </c>
      <c r="C110" s="80" t="s">
        <v>2378</v>
      </c>
      <c r="D110" s="81" t="s">
        <v>2379</v>
      </c>
      <c r="E110" s="101">
        <f>SUM('ZAMÓWIENIE 2025'!G114)</f>
        <v>0</v>
      </c>
    </row>
    <row r="111" spans="1:5" ht="29.05" customHeight="1">
      <c r="A111" s="15">
        <f t="shared" si="1"/>
        <v>0</v>
      </c>
      <c r="C111" s="80" t="s">
        <v>103</v>
      </c>
      <c r="D111" s="81" t="s">
        <v>1651</v>
      </c>
      <c r="E111" s="101">
        <f>SUM('ZAMÓWIENIE 2025'!G115)</f>
        <v>0</v>
      </c>
    </row>
    <row r="112" spans="1:5" ht="29.05" customHeight="1">
      <c r="A112" s="15">
        <f t="shared" si="1"/>
        <v>0</v>
      </c>
      <c r="C112" s="80" t="s">
        <v>104</v>
      </c>
      <c r="D112" s="81" t="s">
        <v>1652</v>
      </c>
      <c r="E112" s="101">
        <f>SUM('ZAMÓWIENIE 2025'!G116)</f>
        <v>0</v>
      </c>
    </row>
    <row r="113" spans="1:5" ht="29.05" customHeight="1">
      <c r="A113" s="15">
        <f t="shared" si="1"/>
        <v>0</v>
      </c>
      <c r="C113" s="80" t="s">
        <v>105</v>
      </c>
      <c r="D113" s="81" t="s">
        <v>1615</v>
      </c>
      <c r="E113" s="101">
        <f>SUM('ZAMÓWIENIE 2025'!G117)</f>
        <v>0</v>
      </c>
    </row>
    <row r="114" spans="1:5" ht="29.05" customHeight="1">
      <c r="A114" s="15">
        <f t="shared" si="1"/>
        <v>0</v>
      </c>
      <c r="C114" s="80" t="s">
        <v>106</v>
      </c>
      <c r="D114" s="81" t="s">
        <v>1616</v>
      </c>
      <c r="E114" s="101">
        <f>SUM('ZAMÓWIENIE 2025'!G118)</f>
        <v>0</v>
      </c>
    </row>
    <row r="115" spans="1:5" ht="29.05" customHeight="1">
      <c r="A115" s="15">
        <f t="shared" si="1"/>
        <v>0</v>
      </c>
      <c r="C115" s="80" t="s">
        <v>107</v>
      </c>
      <c r="D115" s="81" t="s">
        <v>1653</v>
      </c>
      <c r="E115" s="101">
        <f>SUM('ZAMÓWIENIE 2025'!G119)</f>
        <v>0</v>
      </c>
    </row>
    <row r="116" spans="1:5" ht="29.05" customHeight="1">
      <c r="A116" s="15">
        <f t="shared" si="1"/>
        <v>0</v>
      </c>
      <c r="C116" s="80" t="s">
        <v>108</v>
      </c>
      <c r="D116" s="81" t="s">
        <v>1654</v>
      </c>
      <c r="E116" s="101">
        <f>SUM('ZAMÓWIENIE 2025'!G120)</f>
        <v>0</v>
      </c>
    </row>
    <row r="117" spans="1:5" ht="29.05" customHeight="1">
      <c r="A117" s="15">
        <f t="shared" si="1"/>
        <v>0</v>
      </c>
      <c r="C117" s="80" t="s">
        <v>109</v>
      </c>
      <c r="D117" s="81" t="s">
        <v>1655</v>
      </c>
      <c r="E117" s="101">
        <f>SUM('ZAMÓWIENIE 2025'!G121)</f>
        <v>0</v>
      </c>
    </row>
    <row r="118" spans="1:5" ht="29.05" customHeight="1">
      <c r="A118" s="15">
        <f t="shared" si="1"/>
        <v>0</v>
      </c>
      <c r="C118" s="80" t="s">
        <v>111</v>
      </c>
      <c r="D118" s="81" t="s">
        <v>1656</v>
      </c>
      <c r="E118" s="101">
        <f>SUM('ZAMÓWIENIE 2025'!G122)</f>
        <v>0</v>
      </c>
    </row>
    <row r="119" spans="1:5" ht="29.05" customHeight="1">
      <c r="A119" s="15">
        <f t="shared" si="1"/>
        <v>0</v>
      </c>
      <c r="C119" s="80" t="s">
        <v>110</v>
      </c>
      <c r="D119" s="81" t="s">
        <v>1618</v>
      </c>
      <c r="E119" s="101">
        <f>SUM('ZAMÓWIENIE 2025'!G123)</f>
        <v>0</v>
      </c>
    </row>
    <row r="120" spans="1:5" ht="29.05" customHeight="1">
      <c r="A120" s="15">
        <f t="shared" si="1"/>
        <v>0</v>
      </c>
      <c r="C120" s="80" t="s">
        <v>112</v>
      </c>
      <c r="D120" s="81" t="s">
        <v>1619</v>
      </c>
      <c r="E120" s="101">
        <f>SUM('ZAMÓWIENIE 2025'!G124)</f>
        <v>0</v>
      </c>
    </row>
    <row r="121" spans="1:5" ht="29.05" customHeight="1">
      <c r="A121" s="15">
        <f t="shared" si="1"/>
        <v>0</v>
      </c>
      <c r="C121" s="80" t="s">
        <v>117</v>
      </c>
      <c r="D121" s="81" t="s">
        <v>1657</v>
      </c>
      <c r="E121" s="101">
        <f>SUM('ZAMÓWIENIE 2025'!G125)</f>
        <v>0</v>
      </c>
    </row>
    <row r="122" spans="1:5" ht="29.05" customHeight="1">
      <c r="A122" s="15">
        <f t="shared" si="1"/>
        <v>0</v>
      </c>
      <c r="C122" s="80" t="s">
        <v>735</v>
      </c>
      <c r="D122" s="81" t="s">
        <v>1658</v>
      </c>
      <c r="E122" s="101">
        <f>SUM('ZAMÓWIENIE 2025'!G126)</f>
        <v>0</v>
      </c>
    </row>
    <row r="123" spans="1:5" ht="29.05" customHeight="1">
      <c r="A123" s="15">
        <f t="shared" si="1"/>
        <v>0</v>
      </c>
      <c r="C123" s="80" t="s">
        <v>113</v>
      </c>
      <c r="D123" s="81" t="s">
        <v>1659</v>
      </c>
      <c r="E123" s="101">
        <f>SUM('ZAMÓWIENIE 2025'!G127)</f>
        <v>0</v>
      </c>
    </row>
    <row r="124" spans="1:5" ht="29.05" customHeight="1">
      <c r="A124" s="15">
        <f t="shared" si="1"/>
        <v>0</v>
      </c>
      <c r="C124" s="80" t="s">
        <v>114</v>
      </c>
      <c r="D124" s="81" t="s">
        <v>1660</v>
      </c>
      <c r="E124" s="101">
        <f>SUM('ZAMÓWIENIE 2025'!G128)</f>
        <v>0</v>
      </c>
    </row>
    <row r="125" spans="1:5" ht="29.05" customHeight="1">
      <c r="A125" s="15">
        <f t="shared" si="1"/>
        <v>0</v>
      </c>
      <c r="C125" s="80" t="s">
        <v>115</v>
      </c>
      <c r="D125" s="81" t="s">
        <v>1662</v>
      </c>
      <c r="E125" s="101">
        <f>SUM('ZAMÓWIENIE 2025'!G129)</f>
        <v>0</v>
      </c>
    </row>
    <row r="126" spans="1:5" ht="29.05" customHeight="1">
      <c r="A126" s="15">
        <f t="shared" si="1"/>
        <v>0</v>
      </c>
      <c r="C126" s="80" t="s">
        <v>116</v>
      </c>
      <c r="D126" s="81" t="s">
        <v>1620</v>
      </c>
      <c r="E126" s="101">
        <f>SUM('ZAMÓWIENIE 2025'!G130)</f>
        <v>0</v>
      </c>
    </row>
    <row r="127" spans="1:5" ht="29.05" customHeight="1">
      <c r="A127" s="15">
        <f t="shared" si="1"/>
        <v>0</v>
      </c>
      <c r="C127" s="80" t="s">
        <v>118</v>
      </c>
      <c r="D127" s="81" t="s">
        <v>1663</v>
      </c>
      <c r="E127" s="101">
        <f>SUM('ZAMÓWIENIE 2025'!G131)</f>
        <v>0</v>
      </c>
    </row>
    <row r="128" spans="1:5" ht="29.05" customHeight="1">
      <c r="A128" s="15">
        <f t="shared" ref="A128:A190" si="2">$A$2</f>
        <v>0</v>
      </c>
      <c r="C128" s="80" t="s">
        <v>119</v>
      </c>
      <c r="D128" s="81" t="s">
        <v>1664</v>
      </c>
      <c r="E128" s="101">
        <f>SUM('ZAMÓWIENIE 2025'!G132)</f>
        <v>0</v>
      </c>
    </row>
    <row r="129" spans="1:5" ht="29.05" customHeight="1">
      <c r="A129" s="15">
        <f t="shared" si="2"/>
        <v>0</v>
      </c>
      <c r="C129" s="80" t="s">
        <v>120</v>
      </c>
      <c r="D129" s="81" t="s">
        <v>1665</v>
      </c>
      <c r="E129" s="101">
        <f>SUM('ZAMÓWIENIE 2025'!G133)</f>
        <v>0</v>
      </c>
    </row>
    <row r="130" spans="1:5" ht="29.05" customHeight="1">
      <c r="A130" s="15">
        <f t="shared" si="2"/>
        <v>0</v>
      </c>
      <c r="C130" s="80" t="s">
        <v>121</v>
      </c>
      <c r="D130" s="81" t="s">
        <v>1666</v>
      </c>
      <c r="E130" s="101">
        <f>SUM('ZAMÓWIENIE 2025'!G134)</f>
        <v>0</v>
      </c>
    </row>
    <row r="131" spans="1:5" ht="29.05" customHeight="1">
      <c r="A131" s="15">
        <f t="shared" si="2"/>
        <v>0</v>
      </c>
      <c r="C131" s="80" t="s">
        <v>122</v>
      </c>
      <c r="D131" s="81" t="s">
        <v>1667</v>
      </c>
      <c r="E131" s="101">
        <f>SUM('ZAMÓWIENIE 2025'!G135)</f>
        <v>0</v>
      </c>
    </row>
    <row r="132" spans="1:5" ht="29.05" customHeight="1">
      <c r="A132" s="15">
        <f t="shared" si="2"/>
        <v>0</v>
      </c>
      <c r="C132" s="80" t="s">
        <v>123</v>
      </c>
      <c r="D132" s="81" t="s">
        <v>1668</v>
      </c>
      <c r="E132" s="101">
        <f>SUM('ZAMÓWIENIE 2025'!G136)</f>
        <v>0</v>
      </c>
    </row>
    <row r="133" spans="1:5" ht="29.05" customHeight="1">
      <c r="A133" s="15">
        <f t="shared" si="2"/>
        <v>0</v>
      </c>
      <c r="C133" s="80" t="s">
        <v>124</v>
      </c>
      <c r="D133" s="81" t="s">
        <v>1666</v>
      </c>
      <c r="E133" s="101">
        <f>SUM('ZAMÓWIENIE 2025'!G137)</f>
        <v>0</v>
      </c>
    </row>
    <row r="134" spans="1:5" ht="29.05" customHeight="1">
      <c r="A134" s="15">
        <f t="shared" si="2"/>
        <v>0</v>
      </c>
      <c r="C134" s="80" t="s">
        <v>125</v>
      </c>
      <c r="D134" s="81" t="s">
        <v>1667</v>
      </c>
      <c r="E134" s="101">
        <f>SUM('ZAMÓWIENIE 2025'!G138)</f>
        <v>0</v>
      </c>
    </row>
    <row r="135" spans="1:5" ht="29.05" customHeight="1">
      <c r="A135" s="15">
        <f t="shared" si="2"/>
        <v>0</v>
      </c>
      <c r="C135" s="80" t="s">
        <v>126</v>
      </c>
      <c r="D135" s="81" t="s">
        <v>1668</v>
      </c>
      <c r="E135" s="101">
        <f>SUM('ZAMÓWIENIE 2025'!G139)</f>
        <v>0</v>
      </c>
    </row>
    <row r="136" spans="1:5" ht="29.05" customHeight="1">
      <c r="A136" s="15">
        <f t="shared" si="2"/>
        <v>0</v>
      </c>
      <c r="C136" s="80" t="s">
        <v>127</v>
      </c>
      <c r="D136" s="81" t="s">
        <v>1669</v>
      </c>
      <c r="E136" s="101">
        <f>SUM('ZAMÓWIENIE 2025'!G140)</f>
        <v>0</v>
      </c>
    </row>
    <row r="137" spans="1:5" ht="29.05" customHeight="1">
      <c r="A137" s="15">
        <f t="shared" si="2"/>
        <v>0</v>
      </c>
      <c r="C137" s="80" t="s">
        <v>128</v>
      </c>
      <c r="D137" s="81" t="s">
        <v>1670</v>
      </c>
      <c r="E137" s="101">
        <f>SUM('ZAMÓWIENIE 2025'!G141)</f>
        <v>0</v>
      </c>
    </row>
    <row r="138" spans="1:5" ht="29.05" customHeight="1">
      <c r="A138" s="15">
        <f t="shared" si="2"/>
        <v>0</v>
      </c>
      <c r="C138" s="80" t="s">
        <v>129</v>
      </c>
      <c r="D138" s="81" t="s">
        <v>1666</v>
      </c>
      <c r="E138" s="101">
        <f>SUM('ZAMÓWIENIE 2025'!G142)</f>
        <v>0</v>
      </c>
    </row>
    <row r="139" spans="1:5" ht="29.05" customHeight="1">
      <c r="A139" s="15">
        <f t="shared" si="2"/>
        <v>0</v>
      </c>
      <c r="C139" s="80" t="s">
        <v>130</v>
      </c>
      <c r="D139" s="81" t="s">
        <v>1667</v>
      </c>
      <c r="E139" s="101">
        <f>SUM('ZAMÓWIENIE 2025'!G143)</f>
        <v>0</v>
      </c>
    </row>
    <row r="140" spans="1:5" ht="29.05" customHeight="1">
      <c r="A140" s="15">
        <f t="shared" si="2"/>
        <v>0</v>
      </c>
      <c r="C140" s="80" t="s">
        <v>131</v>
      </c>
      <c r="D140" s="81" t="s">
        <v>1668</v>
      </c>
      <c r="E140" s="101">
        <f>SUM('ZAMÓWIENIE 2025'!G144)</f>
        <v>0</v>
      </c>
    </row>
    <row r="141" spans="1:5" ht="29.05" customHeight="1">
      <c r="A141" s="15">
        <f t="shared" si="2"/>
        <v>0</v>
      </c>
      <c r="C141" s="80" t="s">
        <v>132</v>
      </c>
      <c r="D141" s="81" t="s">
        <v>1672</v>
      </c>
      <c r="E141" s="101">
        <f>SUM('ZAMÓWIENIE 2025'!G145)</f>
        <v>0</v>
      </c>
    </row>
    <row r="142" spans="1:5" ht="29.05" customHeight="1">
      <c r="A142" s="15">
        <f t="shared" si="2"/>
        <v>0</v>
      </c>
      <c r="C142" s="80" t="s">
        <v>133</v>
      </c>
      <c r="D142" s="81" t="s">
        <v>1673</v>
      </c>
      <c r="E142" s="101">
        <f>SUM('ZAMÓWIENIE 2025'!G146)</f>
        <v>0</v>
      </c>
    </row>
    <row r="143" spans="1:5" ht="29.05" customHeight="1">
      <c r="A143" s="15">
        <f t="shared" si="2"/>
        <v>0</v>
      </c>
      <c r="C143" s="80" t="s">
        <v>134</v>
      </c>
      <c r="D143" s="81" t="s">
        <v>1666</v>
      </c>
      <c r="E143" s="101">
        <f>SUM('ZAMÓWIENIE 2025'!G147)</f>
        <v>0</v>
      </c>
    </row>
    <row r="144" spans="1:5" ht="29.05" customHeight="1">
      <c r="A144" s="15">
        <f t="shared" si="2"/>
        <v>0</v>
      </c>
      <c r="C144" s="80" t="s">
        <v>135</v>
      </c>
      <c r="D144" s="81" t="s">
        <v>1667</v>
      </c>
      <c r="E144" s="101">
        <f>SUM('ZAMÓWIENIE 2025'!G148)</f>
        <v>0</v>
      </c>
    </row>
    <row r="145" spans="1:5" ht="29.05" customHeight="1">
      <c r="A145" s="15">
        <f t="shared" si="2"/>
        <v>0</v>
      </c>
      <c r="C145" s="80" t="s">
        <v>136</v>
      </c>
      <c r="D145" s="81" t="s">
        <v>1668</v>
      </c>
      <c r="E145" s="101">
        <f>SUM('ZAMÓWIENIE 2025'!G149)</f>
        <v>0</v>
      </c>
    </row>
    <row r="146" spans="1:5" ht="29.05" customHeight="1">
      <c r="A146" s="15">
        <f t="shared" si="2"/>
        <v>0</v>
      </c>
      <c r="C146" s="80" t="s">
        <v>137</v>
      </c>
      <c r="D146" s="81" t="s">
        <v>1674</v>
      </c>
      <c r="E146" s="101">
        <f>SUM('ZAMÓWIENIE 2025'!G150)</f>
        <v>0</v>
      </c>
    </row>
    <row r="147" spans="1:5" ht="29.05" customHeight="1">
      <c r="A147" s="15">
        <f t="shared" si="2"/>
        <v>0</v>
      </c>
      <c r="C147" s="80" t="s">
        <v>138</v>
      </c>
      <c r="D147" s="81" t="s">
        <v>1675</v>
      </c>
      <c r="E147" s="101">
        <f>SUM('ZAMÓWIENIE 2025'!G151)</f>
        <v>0</v>
      </c>
    </row>
    <row r="148" spans="1:5" ht="29.05" customHeight="1">
      <c r="A148" s="15">
        <f t="shared" si="2"/>
        <v>0</v>
      </c>
      <c r="C148" s="80" t="s">
        <v>139</v>
      </c>
      <c r="D148" s="81" t="s">
        <v>1676</v>
      </c>
      <c r="E148" s="101">
        <f>SUM('ZAMÓWIENIE 2025'!G152)</f>
        <v>0</v>
      </c>
    </row>
    <row r="149" spans="1:5" ht="29.05" customHeight="1">
      <c r="A149" s="15">
        <f t="shared" si="2"/>
        <v>0</v>
      </c>
      <c r="C149" s="80" t="s">
        <v>140</v>
      </c>
      <c r="D149" s="81" t="s">
        <v>1677</v>
      </c>
      <c r="E149" s="101">
        <f>SUM('ZAMÓWIENIE 2025'!G153)</f>
        <v>0</v>
      </c>
    </row>
    <row r="150" spans="1:5" ht="29.05" customHeight="1">
      <c r="A150" s="15">
        <f t="shared" si="2"/>
        <v>0</v>
      </c>
      <c r="C150" s="80" t="s">
        <v>141</v>
      </c>
      <c r="D150" s="81" t="s">
        <v>1678</v>
      </c>
      <c r="E150" s="101">
        <f>SUM('ZAMÓWIENIE 2025'!G154)</f>
        <v>0</v>
      </c>
    </row>
    <row r="151" spans="1:5" ht="29.05" customHeight="1">
      <c r="A151" s="15">
        <f t="shared" si="2"/>
        <v>0</v>
      </c>
      <c r="C151" s="80" t="s">
        <v>142</v>
      </c>
      <c r="D151" s="81" t="s">
        <v>1679</v>
      </c>
      <c r="E151" s="101">
        <f>SUM('ZAMÓWIENIE 2025'!G155)</f>
        <v>0</v>
      </c>
    </row>
    <row r="152" spans="1:5" ht="29.05" customHeight="1">
      <c r="A152" s="15">
        <f t="shared" si="2"/>
        <v>0</v>
      </c>
      <c r="C152" s="80" t="s">
        <v>143</v>
      </c>
      <c r="D152" s="81" t="s">
        <v>1680</v>
      </c>
      <c r="E152" s="101">
        <f>SUM('ZAMÓWIENIE 2025'!G156)</f>
        <v>0</v>
      </c>
    </row>
    <row r="153" spans="1:5" ht="29.05" customHeight="1">
      <c r="A153" s="15">
        <f t="shared" si="2"/>
        <v>0</v>
      </c>
      <c r="C153" s="80" t="s">
        <v>144</v>
      </c>
      <c r="D153" s="81" t="s">
        <v>1681</v>
      </c>
      <c r="E153" s="101">
        <f>SUM('ZAMÓWIENIE 2025'!G157)</f>
        <v>0</v>
      </c>
    </row>
    <row r="154" spans="1:5" ht="29.05" customHeight="1">
      <c r="A154" s="15">
        <f t="shared" si="2"/>
        <v>0</v>
      </c>
      <c r="C154" s="80" t="s">
        <v>145</v>
      </c>
      <c r="D154" s="81" t="s">
        <v>1682</v>
      </c>
      <c r="E154" s="101">
        <f>SUM('ZAMÓWIENIE 2025'!G158)</f>
        <v>0</v>
      </c>
    </row>
    <row r="155" spans="1:5" ht="29.05" customHeight="1">
      <c r="A155" s="15">
        <f t="shared" si="2"/>
        <v>0</v>
      </c>
      <c r="C155" s="80" t="s">
        <v>146</v>
      </c>
      <c r="D155" s="81" t="s">
        <v>1683</v>
      </c>
      <c r="E155" s="101">
        <f>SUM('ZAMÓWIENIE 2025'!G159)</f>
        <v>0</v>
      </c>
    </row>
    <row r="156" spans="1:5" ht="29.05" customHeight="1">
      <c r="A156" s="15">
        <f t="shared" si="2"/>
        <v>0</v>
      </c>
      <c r="C156" s="80" t="s">
        <v>147</v>
      </c>
      <c r="D156" s="81" t="s">
        <v>1684</v>
      </c>
      <c r="E156" s="101">
        <f>SUM('ZAMÓWIENIE 2025'!G160)</f>
        <v>0</v>
      </c>
    </row>
    <row r="157" spans="1:5" ht="29.05" customHeight="1">
      <c r="A157" s="15">
        <f t="shared" si="2"/>
        <v>0</v>
      </c>
      <c r="C157" s="80" t="s">
        <v>148</v>
      </c>
      <c r="D157" s="81" t="s">
        <v>1685</v>
      </c>
      <c r="E157" s="101">
        <f>SUM('ZAMÓWIENIE 2025'!G161)</f>
        <v>0</v>
      </c>
    </row>
    <row r="158" spans="1:5" ht="29.05" customHeight="1">
      <c r="A158" s="15">
        <f t="shared" si="2"/>
        <v>0</v>
      </c>
      <c r="C158" s="80" t="s">
        <v>149</v>
      </c>
      <c r="D158" s="81" t="s">
        <v>1678</v>
      </c>
      <c r="E158" s="101">
        <f>SUM('ZAMÓWIENIE 2025'!G162)</f>
        <v>0</v>
      </c>
    </row>
    <row r="159" spans="1:5" ht="29.05" customHeight="1">
      <c r="A159" s="15">
        <f t="shared" si="2"/>
        <v>0</v>
      </c>
      <c r="C159" s="80" t="s">
        <v>150</v>
      </c>
      <c r="D159" s="81" t="s">
        <v>1679</v>
      </c>
      <c r="E159" s="101">
        <f>SUM('ZAMÓWIENIE 2025'!G163)</f>
        <v>0</v>
      </c>
    </row>
    <row r="160" spans="1:5" ht="29.05" customHeight="1">
      <c r="A160" s="15">
        <f t="shared" si="2"/>
        <v>0</v>
      </c>
      <c r="C160" s="80" t="s">
        <v>151</v>
      </c>
      <c r="D160" s="81" t="s">
        <v>1680</v>
      </c>
      <c r="E160" s="101">
        <f>SUM('ZAMÓWIENIE 2025'!G164)</f>
        <v>0</v>
      </c>
    </row>
    <row r="161" spans="1:5" ht="29.05" customHeight="1">
      <c r="A161" s="15">
        <f t="shared" si="2"/>
        <v>0</v>
      </c>
      <c r="C161" s="80" t="s">
        <v>152</v>
      </c>
      <c r="D161" s="81" t="s">
        <v>1681</v>
      </c>
      <c r="E161" s="101">
        <f>SUM('ZAMÓWIENIE 2025'!G165)</f>
        <v>0</v>
      </c>
    </row>
    <row r="162" spans="1:5" ht="29.05" customHeight="1">
      <c r="A162" s="15">
        <f t="shared" si="2"/>
        <v>0</v>
      </c>
      <c r="C162" s="80" t="s">
        <v>153</v>
      </c>
      <c r="D162" s="81" t="s">
        <v>1682</v>
      </c>
      <c r="E162" s="101">
        <f>SUM('ZAMÓWIENIE 2025'!G166)</f>
        <v>0</v>
      </c>
    </row>
    <row r="163" spans="1:5" ht="29.05" customHeight="1">
      <c r="A163" s="15">
        <f t="shared" si="2"/>
        <v>0</v>
      </c>
      <c r="C163" s="80" t="s">
        <v>154</v>
      </c>
      <c r="D163" s="81" t="s">
        <v>1683</v>
      </c>
      <c r="E163" s="101">
        <f>SUM('ZAMÓWIENIE 2025'!G167)</f>
        <v>0</v>
      </c>
    </row>
    <row r="164" spans="1:5" ht="29.05" customHeight="1">
      <c r="A164" s="15">
        <f t="shared" si="2"/>
        <v>0</v>
      </c>
      <c r="C164" s="80" t="s">
        <v>155</v>
      </c>
      <c r="D164" s="81" t="s">
        <v>1684</v>
      </c>
      <c r="E164" s="101">
        <f>SUM('ZAMÓWIENIE 2025'!G168)</f>
        <v>0</v>
      </c>
    </row>
    <row r="165" spans="1:5" ht="29.05" customHeight="1">
      <c r="A165" s="15">
        <f t="shared" si="2"/>
        <v>0</v>
      </c>
      <c r="C165" s="80" t="s">
        <v>156</v>
      </c>
      <c r="D165" s="81" t="s">
        <v>1685</v>
      </c>
      <c r="E165" s="101">
        <f>SUM('ZAMÓWIENIE 2025'!G169)</f>
        <v>0</v>
      </c>
    </row>
    <row r="166" spans="1:5" ht="29.05" customHeight="1">
      <c r="A166" s="15">
        <f t="shared" si="2"/>
        <v>0</v>
      </c>
      <c r="C166" s="80" t="s">
        <v>157</v>
      </c>
      <c r="D166" s="81" t="s">
        <v>1686</v>
      </c>
      <c r="E166" s="101">
        <f>SUM('ZAMÓWIENIE 2025'!G170)</f>
        <v>0</v>
      </c>
    </row>
    <row r="167" spans="1:5" ht="29.05" customHeight="1">
      <c r="A167" s="15">
        <f t="shared" si="2"/>
        <v>0</v>
      </c>
      <c r="C167" s="80" t="s">
        <v>158</v>
      </c>
      <c r="D167" s="81" t="s">
        <v>1688</v>
      </c>
      <c r="E167" s="101">
        <f>SUM('ZAMÓWIENIE 2025'!G171)</f>
        <v>0</v>
      </c>
    </row>
    <row r="168" spans="1:5" ht="29.05" customHeight="1">
      <c r="A168" s="15">
        <f t="shared" si="2"/>
        <v>0</v>
      </c>
      <c r="C168" s="80" t="s">
        <v>1173</v>
      </c>
      <c r="D168" s="81" t="s">
        <v>1689</v>
      </c>
      <c r="E168" s="101">
        <f>SUM('ZAMÓWIENIE 2025'!G172)</f>
        <v>0</v>
      </c>
    </row>
    <row r="169" spans="1:5" ht="29.05" customHeight="1">
      <c r="A169" s="15">
        <f t="shared" si="2"/>
        <v>0</v>
      </c>
      <c r="C169" s="80" t="s">
        <v>1174</v>
      </c>
      <c r="D169" s="81" t="s">
        <v>1691</v>
      </c>
      <c r="E169" s="101">
        <f>SUM('ZAMÓWIENIE 2025'!G173)</f>
        <v>0</v>
      </c>
    </row>
    <row r="170" spans="1:5" ht="29.05" customHeight="1">
      <c r="A170" s="15">
        <f t="shared" si="2"/>
        <v>0</v>
      </c>
      <c r="C170" s="80" t="s">
        <v>1175</v>
      </c>
      <c r="D170" s="81" t="s">
        <v>1693</v>
      </c>
      <c r="E170" s="101">
        <f>SUM('ZAMÓWIENIE 2025'!G174)</f>
        <v>0</v>
      </c>
    </row>
    <row r="171" spans="1:5" ht="29.05" customHeight="1">
      <c r="A171" s="15">
        <f t="shared" si="2"/>
        <v>0</v>
      </c>
      <c r="C171" s="80" t="s">
        <v>1176</v>
      </c>
      <c r="D171" s="81" t="s">
        <v>1694</v>
      </c>
      <c r="E171" s="101">
        <f>SUM('ZAMÓWIENIE 2025'!G175)</f>
        <v>0</v>
      </c>
    </row>
    <row r="172" spans="1:5" ht="29.05" customHeight="1">
      <c r="A172" s="15">
        <f t="shared" si="2"/>
        <v>0</v>
      </c>
      <c r="C172" s="80" t="s">
        <v>1177</v>
      </c>
      <c r="D172" s="81" t="s">
        <v>1695</v>
      </c>
      <c r="E172" s="101">
        <f>SUM('ZAMÓWIENIE 2025'!G176)</f>
        <v>0</v>
      </c>
    </row>
    <row r="173" spans="1:5" ht="29.05" customHeight="1">
      <c r="A173" s="15">
        <f t="shared" si="2"/>
        <v>0</v>
      </c>
      <c r="C173" s="80" t="s">
        <v>1178</v>
      </c>
      <c r="D173" s="81" t="s">
        <v>1696</v>
      </c>
      <c r="E173" s="101">
        <f>SUM('ZAMÓWIENIE 2025'!G177)</f>
        <v>0</v>
      </c>
    </row>
    <row r="174" spans="1:5" ht="29.05" customHeight="1">
      <c r="A174" s="15">
        <f t="shared" si="2"/>
        <v>0</v>
      </c>
      <c r="C174" s="80" t="s">
        <v>1179</v>
      </c>
      <c r="D174" s="81" t="s">
        <v>1697</v>
      </c>
      <c r="E174" s="101">
        <f>SUM('ZAMÓWIENIE 2025'!G178)</f>
        <v>0</v>
      </c>
    </row>
    <row r="175" spans="1:5" ht="29.05" customHeight="1">
      <c r="A175" s="15">
        <f t="shared" si="2"/>
        <v>0</v>
      </c>
      <c r="C175" s="80" t="s">
        <v>1180</v>
      </c>
      <c r="D175" s="81" t="s">
        <v>1698</v>
      </c>
      <c r="E175" s="101">
        <f>SUM('ZAMÓWIENIE 2025'!G179)</f>
        <v>0</v>
      </c>
    </row>
    <row r="176" spans="1:5" ht="29.05" customHeight="1">
      <c r="A176" s="15">
        <f t="shared" si="2"/>
        <v>0</v>
      </c>
      <c r="C176" s="80" t="s">
        <v>159</v>
      </c>
      <c r="D176" s="81" t="s">
        <v>1699</v>
      </c>
      <c r="E176" s="101">
        <f>SUM('ZAMÓWIENIE 2025'!G180)</f>
        <v>0</v>
      </c>
    </row>
    <row r="177" spans="1:5" ht="29.05" customHeight="1">
      <c r="A177" s="15">
        <f t="shared" si="2"/>
        <v>0</v>
      </c>
      <c r="C177" s="80" t="s">
        <v>160</v>
      </c>
      <c r="D177" s="81" t="s">
        <v>1700</v>
      </c>
      <c r="E177" s="101">
        <f>SUM('ZAMÓWIENIE 2025'!G181)</f>
        <v>0</v>
      </c>
    </row>
    <row r="178" spans="1:5" ht="29.05" customHeight="1">
      <c r="A178" s="15">
        <f t="shared" si="2"/>
        <v>0</v>
      </c>
      <c r="C178" s="80" t="s">
        <v>161</v>
      </c>
      <c r="D178" s="81" t="s">
        <v>1701</v>
      </c>
      <c r="E178" s="101">
        <f>SUM('ZAMÓWIENIE 2025'!G182)</f>
        <v>0</v>
      </c>
    </row>
    <row r="179" spans="1:5" ht="29.05" customHeight="1">
      <c r="A179" s="15">
        <f t="shared" si="2"/>
        <v>0</v>
      </c>
      <c r="C179" s="80" t="s">
        <v>162</v>
      </c>
      <c r="D179" s="81" t="s">
        <v>1702</v>
      </c>
      <c r="E179" s="101">
        <f>SUM('ZAMÓWIENIE 2025'!G183)</f>
        <v>0</v>
      </c>
    </row>
    <row r="180" spans="1:5" ht="29.05" customHeight="1">
      <c r="A180" s="15">
        <f t="shared" si="2"/>
        <v>0</v>
      </c>
      <c r="C180" s="80" t="s">
        <v>163</v>
      </c>
      <c r="D180" s="81" t="s">
        <v>1703</v>
      </c>
      <c r="E180" s="101">
        <f>SUM('ZAMÓWIENIE 2025'!G184)</f>
        <v>0</v>
      </c>
    </row>
    <row r="181" spans="1:5" ht="29.05" customHeight="1">
      <c r="A181" s="15">
        <f t="shared" si="2"/>
        <v>0</v>
      </c>
      <c r="C181" s="80" t="s">
        <v>164</v>
      </c>
      <c r="D181" s="81" t="s">
        <v>1704</v>
      </c>
      <c r="E181" s="101">
        <f>SUM('ZAMÓWIENIE 2025'!G185)</f>
        <v>0</v>
      </c>
    </row>
    <row r="182" spans="1:5" ht="29.05" customHeight="1">
      <c r="A182" s="15">
        <f t="shared" si="2"/>
        <v>0</v>
      </c>
      <c r="C182" s="80" t="s">
        <v>165</v>
      </c>
      <c r="D182" s="81" t="s">
        <v>1705</v>
      </c>
      <c r="E182" s="101">
        <f>SUM('ZAMÓWIENIE 2025'!G186)</f>
        <v>0</v>
      </c>
    </row>
    <row r="183" spans="1:5" ht="29.05" customHeight="1">
      <c r="A183" s="15">
        <f t="shared" si="2"/>
        <v>0</v>
      </c>
      <c r="C183" s="80" t="s">
        <v>166</v>
      </c>
      <c r="D183" s="81" t="s">
        <v>1706</v>
      </c>
      <c r="E183" s="101">
        <f>SUM('ZAMÓWIENIE 2025'!G187)</f>
        <v>0</v>
      </c>
    </row>
    <row r="184" spans="1:5" ht="29.05" customHeight="1">
      <c r="A184" s="15">
        <f t="shared" si="2"/>
        <v>0</v>
      </c>
      <c r="C184" s="80" t="s">
        <v>167</v>
      </c>
      <c r="D184" s="81" t="s">
        <v>1707</v>
      </c>
      <c r="E184" s="101">
        <f>SUM('ZAMÓWIENIE 2025'!G188)</f>
        <v>0</v>
      </c>
    </row>
    <row r="185" spans="1:5" ht="29.05" customHeight="1">
      <c r="A185" s="15">
        <f t="shared" si="2"/>
        <v>0</v>
      </c>
      <c r="C185" s="80" t="s">
        <v>168</v>
      </c>
      <c r="D185" s="81" t="s">
        <v>1708</v>
      </c>
      <c r="E185" s="101">
        <f>SUM('ZAMÓWIENIE 2025'!G189)</f>
        <v>0</v>
      </c>
    </row>
    <row r="186" spans="1:5" ht="29.05" customHeight="1">
      <c r="A186" s="15">
        <f t="shared" si="2"/>
        <v>0</v>
      </c>
      <c r="C186" s="80" t="s">
        <v>1551</v>
      </c>
      <c r="D186" s="81" t="s">
        <v>1709</v>
      </c>
      <c r="E186" s="101">
        <f>SUM('ZAMÓWIENIE 2025'!G190)</f>
        <v>0</v>
      </c>
    </row>
    <row r="187" spans="1:5" ht="29.05" customHeight="1">
      <c r="A187" s="15">
        <f t="shared" si="2"/>
        <v>0</v>
      </c>
      <c r="C187" s="80" t="s">
        <v>169</v>
      </c>
      <c r="D187" s="81" t="s">
        <v>1711</v>
      </c>
      <c r="E187" s="101">
        <f>SUM('ZAMÓWIENIE 2025'!G191)</f>
        <v>0</v>
      </c>
    </row>
    <row r="188" spans="1:5" ht="29.05" customHeight="1">
      <c r="A188" s="15">
        <f t="shared" si="2"/>
        <v>0</v>
      </c>
      <c r="C188" s="80" t="s">
        <v>170</v>
      </c>
      <c r="D188" s="81" t="s">
        <v>1712</v>
      </c>
      <c r="E188" s="101">
        <f>SUM('ZAMÓWIENIE 2025'!G192)</f>
        <v>0</v>
      </c>
    </row>
    <row r="189" spans="1:5" ht="29.05" customHeight="1">
      <c r="A189" s="15">
        <f t="shared" si="2"/>
        <v>0</v>
      </c>
      <c r="C189" s="80" t="s">
        <v>171</v>
      </c>
      <c r="D189" s="81" t="s">
        <v>1713</v>
      </c>
      <c r="E189" s="101">
        <f>SUM('ZAMÓWIENIE 2025'!G193)</f>
        <v>0</v>
      </c>
    </row>
    <row r="190" spans="1:5" ht="29.05" customHeight="1">
      <c r="A190" s="15">
        <f t="shared" si="2"/>
        <v>0</v>
      </c>
      <c r="C190" s="80" t="s">
        <v>172</v>
      </c>
      <c r="D190" s="81" t="s">
        <v>1714</v>
      </c>
      <c r="E190" s="101">
        <f>SUM('ZAMÓWIENIE 2025'!G194)</f>
        <v>0</v>
      </c>
    </row>
    <row r="191" spans="1:5" ht="29.05" customHeight="1">
      <c r="A191" s="15">
        <f t="shared" ref="A191:A255" si="3">$A$2</f>
        <v>0</v>
      </c>
      <c r="C191" s="80" t="s">
        <v>173</v>
      </c>
      <c r="D191" s="81" t="s">
        <v>1715</v>
      </c>
      <c r="E191" s="101">
        <f>SUM('ZAMÓWIENIE 2025'!G195)</f>
        <v>0</v>
      </c>
    </row>
    <row r="192" spans="1:5" ht="29.05" customHeight="1">
      <c r="A192" s="15">
        <f t="shared" si="3"/>
        <v>0</v>
      </c>
      <c r="C192" s="53" t="s">
        <v>2556</v>
      </c>
      <c r="D192" s="85" t="s">
        <v>2558</v>
      </c>
      <c r="E192" s="101">
        <f>SUM('ZAMÓWIENIE 2025'!G196)</f>
        <v>0</v>
      </c>
    </row>
    <row r="193" spans="1:5" ht="29.05" customHeight="1">
      <c r="A193" s="15">
        <f t="shared" si="3"/>
        <v>0</v>
      </c>
      <c r="C193" s="53" t="s">
        <v>2557</v>
      </c>
      <c r="D193" s="85" t="s">
        <v>2559</v>
      </c>
      <c r="E193" s="101">
        <f>SUM('ZAMÓWIENIE 2025'!G197)</f>
        <v>0</v>
      </c>
    </row>
    <row r="194" spans="1:5" ht="29.05" customHeight="1">
      <c r="A194" s="15">
        <f t="shared" si="3"/>
        <v>0</v>
      </c>
      <c r="C194" s="80" t="s">
        <v>174</v>
      </c>
      <c r="D194" s="81" t="s">
        <v>1716</v>
      </c>
      <c r="E194" s="101">
        <f>SUM('ZAMÓWIENIE 2025'!G198)</f>
        <v>0</v>
      </c>
    </row>
    <row r="195" spans="1:5" ht="29.05" customHeight="1">
      <c r="A195" s="15">
        <f t="shared" si="3"/>
        <v>0</v>
      </c>
      <c r="C195" s="80" t="s">
        <v>175</v>
      </c>
      <c r="D195" s="81" t="s">
        <v>1717</v>
      </c>
      <c r="E195" s="101">
        <f>SUM('ZAMÓWIENIE 2025'!G199)</f>
        <v>0</v>
      </c>
    </row>
    <row r="196" spans="1:5" ht="29.05" customHeight="1">
      <c r="A196" s="15">
        <f t="shared" si="3"/>
        <v>0</v>
      </c>
      <c r="C196" s="80" t="s">
        <v>176</v>
      </c>
      <c r="D196" s="81" t="s">
        <v>177</v>
      </c>
      <c r="E196" s="101">
        <f>SUM('ZAMÓWIENIE 2025'!G200)</f>
        <v>0</v>
      </c>
    </row>
    <row r="197" spans="1:5" ht="29.05" customHeight="1">
      <c r="A197" s="15">
        <f t="shared" si="3"/>
        <v>0</v>
      </c>
      <c r="C197" s="80" t="s">
        <v>178</v>
      </c>
      <c r="D197" s="81" t="s">
        <v>179</v>
      </c>
      <c r="E197" s="101">
        <f>SUM('ZAMÓWIENIE 2025'!G201)</f>
        <v>0</v>
      </c>
    </row>
    <row r="198" spans="1:5" ht="29.05" customHeight="1">
      <c r="A198" s="15">
        <f t="shared" si="3"/>
        <v>0</v>
      </c>
      <c r="C198" s="80" t="s">
        <v>180</v>
      </c>
      <c r="D198" s="81" t="s">
        <v>1718</v>
      </c>
      <c r="E198" s="101">
        <f>SUM('ZAMÓWIENIE 2025'!G202)</f>
        <v>0</v>
      </c>
    </row>
    <row r="199" spans="1:5" ht="29.05" customHeight="1">
      <c r="A199" s="15">
        <f t="shared" si="3"/>
        <v>0</v>
      </c>
      <c r="C199" s="80" t="s">
        <v>181</v>
      </c>
      <c r="D199" s="81" t="s">
        <v>182</v>
      </c>
      <c r="E199" s="101">
        <f>SUM('ZAMÓWIENIE 2025'!G203)</f>
        <v>0</v>
      </c>
    </row>
    <row r="200" spans="1:5" ht="29.05" customHeight="1">
      <c r="A200" s="15">
        <f t="shared" si="3"/>
        <v>0</v>
      </c>
      <c r="C200" s="80" t="s">
        <v>183</v>
      </c>
      <c r="D200" s="81" t="s">
        <v>184</v>
      </c>
      <c r="E200" s="101">
        <f>SUM('ZAMÓWIENIE 2025'!G204)</f>
        <v>0</v>
      </c>
    </row>
    <row r="201" spans="1:5" ht="29.05" customHeight="1">
      <c r="A201" s="15">
        <f t="shared" si="3"/>
        <v>0</v>
      </c>
      <c r="C201" s="80" t="s">
        <v>185</v>
      </c>
      <c r="D201" s="81" t="s">
        <v>186</v>
      </c>
      <c r="E201" s="101">
        <f>SUM('ZAMÓWIENIE 2025'!G205)</f>
        <v>0</v>
      </c>
    </row>
    <row r="202" spans="1:5" ht="29.05" customHeight="1">
      <c r="A202" s="15">
        <f t="shared" si="3"/>
        <v>0</v>
      </c>
      <c r="C202" s="80" t="s">
        <v>187</v>
      </c>
      <c r="D202" s="81" t="s">
        <v>188</v>
      </c>
      <c r="E202" s="101">
        <f>SUM('ZAMÓWIENIE 2025'!G206)</f>
        <v>0</v>
      </c>
    </row>
    <row r="203" spans="1:5" ht="29.05" customHeight="1">
      <c r="A203" s="15">
        <f t="shared" si="3"/>
        <v>0</v>
      </c>
      <c r="C203" s="80" t="s">
        <v>189</v>
      </c>
      <c r="D203" s="81" t="s">
        <v>190</v>
      </c>
      <c r="E203" s="101">
        <f>SUM('ZAMÓWIENIE 2025'!G207)</f>
        <v>0</v>
      </c>
    </row>
    <row r="204" spans="1:5" ht="29.05" customHeight="1">
      <c r="A204" s="15">
        <f t="shared" si="3"/>
        <v>0</v>
      </c>
      <c r="C204" s="80" t="s">
        <v>191</v>
      </c>
      <c r="D204" s="81" t="s">
        <v>1719</v>
      </c>
      <c r="E204" s="101">
        <f>SUM('ZAMÓWIENIE 2025'!G208)</f>
        <v>0</v>
      </c>
    </row>
    <row r="205" spans="1:5" ht="29.05" customHeight="1">
      <c r="A205" s="15">
        <f t="shared" si="3"/>
        <v>0</v>
      </c>
      <c r="C205" s="80" t="s">
        <v>192</v>
      </c>
      <c r="D205" s="81" t="s">
        <v>1720</v>
      </c>
      <c r="E205" s="101">
        <f>SUM('ZAMÓWIENIE 2025'!G209)</f>
        <v>0</v>
      </c>
    </row>
    <row r="206" spans="1:5" ht="29.05" customHeight="1">
      <c r="A206" s="15">
        <f t="shared" si="3"/>
        <v>0</v>
      </c>
      <c r="C206" s="80" t="s">
        <v>193</v>
      </c>
      <c r="D206" s="81" t="s">
        <v>182</v>
      </c>
      <c r="E206" s="101">
        <f>SUM('ZAMÓWIENIE 2025'!G210)</f>
        <v>0</v>
      </c>
    </row>
    <row r="207" spans="1:5" ht="29.05" customHeight="1">
      <c r="A207" s="15">
        <f t="shared" si="3"/>
        <v>0</v>
      </c>
      <c r="C207" s="80" t="s">
        <v>194</v>
      </c>
      <c r="D207" s="81" t="s">
        <v>1719</v>
      </c>
      <c r="E207" s="101">
        <f>SUM('ZAMÓWIENIE 2025'!G211)</f>
        <v>0</v>
      </c>
    </row>
    <row r="208" spans="1:5" ht="29.05" customHeight="1">
      <c r="A208" s="15">
        <f t="shared" si="3"/>
        <v>0</v>
      </c>
      <c r="C208" s="80" t="s">
        <v>195</v>
      </c>
      <c r="D208" s="81" t="s">
        <v>196</v>
      </c>
      <c r="E208" s="101">
        <f>SUM('ZAMÓWIENIE 2025'!G212)</f>
        <v>0</v>
      </c>
    </row>
    <row r="209" spans="1:5" ht="29.05" customHeight="1">
      <c r="A209" s="15">
        <f t="shared" si="3"/>
        <v>0</v>
      </c>
      <c r="C209" s="80" t="s">
        <v>197</v>
      </c>
      <c r="D209" s="81" t="s">
        <v>198</v>
      </c>
      <c r="E209" s="101">
        <f>SUM('ZAMÓWIENIE 2025'!G213)</f>
        <v>0</v>
      </c>
    </row>
    <row r="210" spans="1:5" ht="29.05" customHeight="1">
      <c r="A210" s="15">
        <f t="shared" si="3"/>
        <v>0</v>
      </c>
      <c r="C210" s="80" t="s">
        <v>199</v>
      </c>
      <c r="D210" s="81" t="s">
        <v>200</v>
      </c>
      <c r="E210" s="101">
        <f>SUM('ZAMÓWIENIE 2025'!G214)</f>
        <v>0</v>
      </c>
    </row>
    <row r="211" spans="1:5" ht="29.05" customHeight="1">
      <c r="A211" s="15">
        <f t="shared" si="3"/>
        <v>0</v>
      </c>
      <c r="C211" s="80" t="s">
        <v>201</v>
      </c>
      <c r="D211" s="81" t="s">
        <v>202</v>
      </c>
      <c r="E211" s="101">
        <f>SUM('ZAMÓWIENIE 2025'!G215)</f>
        <v>0</v>
      </c>
    </row>
    <row r="212" spans="1:5" ht="29.05" customHeight="1">
      <c r="A212" s="15">
        <f t="shared" si="3"/>
        <v>0</v>
      </c>
      <c r="C212" s="80" t="s">
        <v>203</v>
      </c>
      <c r="D212" s="81" t="s">
        <v>196</v>
      </c>
      <c r="E212" s="101">
        <f>SUM('ZAMÓWIENIE 2025'!G216)</f>
        <v>0</v>
      </c>
    </row>
    <row r="213" spans="1:5" ht="29.05" customHeight="1">
      <c r="A213" s="15">
        <f t="shared" si="3"/>
        <v>0</v>
      </c>
      <c r="C213" s="80" t="s">
        <v>204</v>
      </c>
      <c r="D213" s="81" t="s">
        <v>200</v>
      </c>
      <c r="E213" s="101">
        <f>SUM('ZAMÓWIENIE 2025'!G217)</f>
        <v>0</v>
      </c>
    </row>
    <row r="214" spans="1:5" ht="29.05" customHeight="1">
      <c r="A214" s="15">
        <f t="shared" si="3"/>
        <v>0</v>
      </c>
      <c r="C214" s="80" t="s">
        <v>205</v>
      </c>
      <c r="D214" s="81" t="s">
        <v>206</v>
      </c>
      <c r="E214" s="101">
        <f>SUM('ZAMÓWIENIE 2025'!G218)</f>
        <v>0</v>
      </c>
    </row>
    <row r="215" spans="1:5" ht="29.05" customHeight="1">
      <c r="A215" s="15">
        <f t="shared" si="3"/>
        <v>0</v>
      </c>
      <c r="C215" s="80" t="s">
        <v>207</v>
      </c>
      <c r="D215" s="81" t="s">
        <v>208</v>
      </c>
      <c r="E215" s="101">
        <f>SUM('ZAMÓWIENIE 2025'!G219)</f>
        <v>0</v>
      </c>
    </row>
    <row r="216" spans="1:5" ht="29.05" customHeight="1">
      <c r="A216" s="15">
        <f t="shared" si="3"/>
        <v>0</v>
      </c>
      <c r="C216" s="80" t="s">
        <v>209</v>
      </c>
      <c r="D216" s="81" t="s">
        <v>1721</v>
      </c>
      <c r="E216" s="101">
        <f>SUM('ZAMÓWIENIE 2025'!G220)</f>
        <v>0</v>
      </c>
    </row>
    <row r="217" spans="1:5" ht="29.05" customHeight="1">
      <c r="A217" s="15">
        <f t="shared" si="3"/>
        <v>0</v>
      </c>
      <c r="C217" s="80" t="s">
        <v>210</v>
      </c>
      <c r="D217" s="81" t="s">
        <v>1722</v>
      </c>
      <c r="E217" s="101">
        <f>SUM('ZAMÓWIENIE 2025'!G221)</f>
        <v>0</v>
      </c>
    </row>
    <row r="218" spans="1:5" ht="29.05" customHeight="1">
      <c r="A218" s="15">
        <f t="shared" si="3"/>
        <v>0</v>
      </c>
      <c r="C218" s="80" t="s">
        <v>211</v>
      </c>
      <c r="D218" s="81" t="s">
        <v>1723</v>
      </c>
      <c r="E218" s="101">
        <f>SUM('ZAMÓWIENIE 2025'!G222)</f>
        <v>0</v>
      </c>
    </row>
    <row r="219" spans="1:5" ht="29.05" customHeight="1">
      <c r="A219" s="15">
        <f t="shared" si="3"/>
        <v>0</v>
      </c>
      <c r="C219" s="80" t="s">
        <v>212</v>
      </c>
      <c r="D219" s="81" t="s">
        <v>1724</v>
      </c>
      <c r="E219" s="101">
        <f>SUM('ZAMÓWIENIE 2025'!G223)</f>
        <v>0</v>
      </c>
    </row>
    <row r="220" spans="1:5" ht="29.05" customHeight="1">
      <c r="A220" s="15">
        <f t="shared" si="3"/>
        <v>0</v>
      </c>
      <c r="C220" s="80" t="s">
        <v>213</v>
      </c>
      <c r="D220" s="81" t="s">
        <v>1725</v>
      </c>
      <c r="E220" s="101">
        <f>SUM('ZAMÓWIENIE 2025'!G224)</f>
        <v>0</v>
      </c>
    </row>
    <row r="221" spans="1:5" ht="29.05" customHeight="1">
      <c r="A221" s="15">
        <f t="shared" si="3"/>
        <v>0</v>
      </c>
      <c r="C221" s="80" t="s">
        <v>214</v>
      </c>
      <c r="D221" s="81" t="s">
        <v>1726</v>
      </c>
      <c r="E221" s="101">
        <f>SUM('ZAMÓWIENIE 2025'!G225)</f>
        <v>0</v>
      </c>
    </row>
    <row r="222" spans="1:5" ht="29.05" customHeight="1">
      <c r="A222" s="15">
        <f t="shared" si="3"/>
        <v>0</v>
      </c>
      <c r="C222" s="80" t="s">
        <v>215</v>
      </c>
      <c r="D222" s="81" t="s">
        <v>1727</v>
      </c>
      <c r="E222" s="101">
        <f>SUM('ZAMÓWIENIE 2025'!G226)</f>
        <v>0</v>
      </c>
    </row>
    <row r="223" spans="1:5" ht="29.05" customHeight="1">
      <c r="A223" s="15">
        <f t="shared" si="3"/>
        <v>0</v>
      </c>
      <c r="C223" s="80" t="s">
        <v>216</v>
      </c>
      <c r="D223" s="81" t="s">
        <v>1728</v>
      </c>
      <c r="E223" s="101">
        <f>SUM('ZAMÓWIENIE 2025'!G227)</f>
        <v>0</v>
      </c>
    </row>
    <row r="224" spans="1:5" ht="29.05" customHeight="1">
      <c r="A224" s="15">
        <f t="shared" si="3"/>
        <v>0</v>
      </c>
      <c r="C224" s="80" t="s">
        <v>1181</v>
      </c>
      <c r="D224" s="81" t="s">
        <v>1729</v>
      </c>
      <c r="E224" s="101">
        <f>SUM('ZAMÓWIENIE 2025'!G228)</f>
        <v>0</v>
      </c>
    </row>
    <row r="225" spans="1:5" ht="29.05" customHeight="1">
      <c r="A225" s="15">
        <f t="shared" si="3"/>
        <v>0</v>
      </c>
      <c r="C225" s="80" t="s">
        <v>217</v>
      </c>
      <c r="D225" s="81" t="s">
        <v>1731</v>
      </c>
      <c r="E225" s="101">
        <f>SUM('ZAMÓWIENIE 2025'!G229)</f>
        <v>0</v>
      </c>
    </row>
    <row r="226" spans="1:5" ht="29.05" customHeight="1">
      <c r="A226" s="15">
        <f t="shared" si="3"/>
        <v>0</v>
      </c>
      <c r="C226" s="80" t="s">
        <v>218</v>
      </c>
      <c r="D226" s="81" t="s">
        <v>1734</v>
      </c>
      <c r="E226" s="101">
        <f>SUM('ZAMÓWIENIE 2025'!G230)</f>
        <v>0</v>
      </c>
    </row>
    <row r="227" spans="1:5" ht="29.05" customHeight="1">
      <c r="A227" s="15">
        <f t="shared" si="3"/>
        <v>0</v>
      </c>
      <c r="C227" s="80" t="s">
        <v>219</v>
      </c>
      <c r="D227" s="81" t="s">
        <v>1736</v>
      </c>
      <c r="E227" s="101">
        <f>SUM('ZAMÓWIENIE 2025'!G231)</f>
        <v>0</v>
      </c>
    </row>
    <row r="228" spans="1:5" ht="29.05" customHeight="1">
      <c r="A228" s="15">
        <f t="shared" si="3"/>
        <v>0</v>
      </c>
      <c r="C228" s="80" t="s">
        <v>220</v>
      </c>
      <c r="D228" s="81" t="s">
        <v>1737</v>
      </c>
      <c r="E228" s="101">
        <f>SUM('ZAMÓWIENIE 2025'!G232)</f>
        <v>0</v>
      </c>
    </row>
    <row r="229" spans="1:5" ht="29.05" customHeight="1">
      <c r="A229" s="15">
        <f t="shared" si="3"/>
        <v>0</v>
      </c>
      <c r="C229" s="80" t="s">
        <v>2476</v>
      </c>
      <c r="D229" s="81" t="s">
        <v>2389</v>
      </c>
      <c r="E229" s="101">
        <f>SUM('ZAMÓWIENIE 2025'!G233)</f>
        <v>0</v>
      </c>
    </row>
    <row r="230" spans="1:5" ht="29.05" customHeight="1">
      <c r="A230" s="15">
        <f t="shared" si="3"/>
        <v>0</v>
      </c>
      <c r="C230" s="80" t="s">
        <v>2477</v>
      </c>
      <c r="D230" s="81" t="s">
        <v>2391</v>
      </c>
      <c r="E230" s="101">
        <f>SUM('ZAMÓWIENIE 2025'!G234)</f>
        <v>0</v>
      </c>
    </row>
    <row r="231" spans="1:5" ht="29.05" customHeight="1">
      <c r="A231" s="15">
        <f t="shared" si="3"/>
        <v>0</v>
      </c>
      <c r="C231" s="80" t="s">
        <v>221</v>
      </c>
      <c r="D231" s="81" t="s">
        <v>1738</v>
      </c>
      <c r="E231" s="101">
        <f>SUM('ZAMÓWIENIE 2025'!G235)</f>
        <v>0</v>
      </c>
    </row>
    <row r="232" spans="1:5" ht="29.05" customHeight="1">
      <c r="A232" s="15">
        <f t="shared" si="3"/>
        <v>0</v>
      </c>
      <c r="C232" s="80" t="s">
        <v>222</v>
      </c>
      <c r="D232" s="81" t="s">
        <v>1739</v>
      </c>
      <c r="E232" s="101">
        <f>SUM('ZAMÓWIENIE 2025'!G236)</f>
        <v>0</v>
      </c>
    </row>
    <row r="233" spans="1:5" ht="29.05" customHeight="1">
      <c r="A233" s="15">
        <f t="shared" si="3"/>
        <v>0</v>
      </c>
      <c r="C233" s="80" t="s">
        <v>1182</v>
      </c>
      <c r="D233" s="81" t="s">
        <v>1740</v>
      </c>
      <c r="E233" s="101">
        <f>SUM('ZAMÓWIENIE 2025'!G237)</f>
        <v>0</v>
      </c>
    </row>
    <row r="234" spans="1:5" ht="29.05" customHeight="1">
      <c r="A234" s="15">
        <f t="shared" si="3"/>
        <v>0</v>
      </c>
      <c r="C234" s="80" t="s">
        <v>1742</v>
      </c>
      <c r="D234" s="81" t="s">
        <v>1740</v>
      </c>
      <c r="E234" s="101">
        <f>SUM('ZAMÓWIENIE 2025'!G238)</f>
        <v>0</v>
      </c>
    </row>
    <row r="235" spans="1:5" ht="29.05" customHeight="1">
      <c r="A235" s="15">
        <f t="shared" si="3"/>
        <v>0</v>
      </c>
      <c r="C235" s="80" t="s">
        <v>1744</v>
      </c>
      <c r="D235" s="81" t="s">
        <v>1740</v>
      </c>
      <c r="E235" s="101">
        <f>SUM('ZAMÓWIENIE 2025'!G239)</f>
        <v>0</v>
      </c>
    </row>
    <row r="236" spans="1:5" ht="29.05" customHeight="1">
      <c r="A236" s="15">
        <f t="shared" si="3"/>
        <v>0</v>
      </c>
      <c r="C236" s="80" t="s">
        <v>1183</v>
      </c>
      <c r="D236" s="81" t="s">
        <v>1740</v>
      </c>
      <c r="E236" s="101">
        <f>SUM('ZAMÓWIENIE 2025'!G240)</f>
        <v>0</v>
      </c>
    </row>
    <row r="237" spans="1:5" ht="29.05" customHeight="1">
      <c r="A237" s="15">
        <f t="shared" si="3"/>
        <v>0</v>
      </c>
      <c r="C237" s="80" t="s">
        <v>1184</v>
      </c>
      <c r="D237" s="81" t="s">
        <v>1740</v>
      </c>
      <c r="E237" s="101">
        <f>SUM('ZAMÓWIENIE 2025'!G241)</f>
        <v>0</v>
      </c>
    </row>
    <row r="238" spans="1:5" ht="29.05" customHeight="1">
      <c r="A238" s="15">
        <f t="shared" si="3"/>
        <v>0</v>
      </c>
      <c r="C238" s="80" t="s">
        <v>1185</v>
      </c>
      <c r="D238" s="81" t="s">
        <v>1748</v>
      </c>
      <c r="E238" s="101">
        <f>SUM('ZAMÓWIENIE 2025'!G242)</f>
        <v>0</v>
      </c>
    </row>
    <row r="239" spans="1:5" ht="29.05" customHeight="1">
      <c r="A239" s="15">
        <f t="shared" si="3"/>
        <v>0</v>
      </c>
      <c r="C239" s="80" t="s">
        <v>1186</v>
      </c>
      <c r="D239" s="81" t="s">
        <v>1740</v>
      </c>
      <c r="E239" s="101">
        <f>SUM('ZAMÓWIENIE 2025'!G243)</f>
        <v>0</v>
      </c>
    </row>
    <row r="240" spans="1:5" ht="29.05" customHeight="1">
      <c r="A240" s="15">
        <f t="shared" si="3"/>
        <v>0</v>
      </c>
      <c r="C240" s="80" t="s">
        <v>1187</v>
      </c>
      <c r="D240" s="81" t="s">
        <v>1748</v>
      </c>
      <c r="E240" s="101">
        <f>SUM('ZAMÓWIENIE 2025'!G244)</f>
        <v>0</v>
      </c>
    </row>
    <row r="241" spans="1:5" ht="29.05" customHeight="1">
      <c r="A241" s="15">
        <f t="shared" si="3"/>
        <v>0</v>
      </c>
      <c r="C241" s="80" t="s">
        <v>1188</v>
      </c>
      <c r="D241" s="81" t="s">
        <v>1740</v>
      </c>
      <c r="E241" s="101">
        <f>SUM('ZAMÓWIENIE 2025'!G245)</f>
        <v>0</v>
      </c>
    </row>
    <row r="242" spans="1:5" ht="29.05" customHeight="1">
      <c r="A242" s="15">
        <f t="shared" si="3"/>
        <v>0</v>
      </c>
      <c r="C242" s="80" t="s">
        <v>1751</v>
      </c>
      <c r="D242" s="81" t="s">
        <v>1740</v>
      </c>
      <c r="E242" s="101">
        <f>SUM('ZAMÓWIENIE 2025'!G246)</f>
        <v>0</v>
      </c>
    </row>
    <row r="243" spans="1:5" ht="29.05" customHeight="1">
      <c r="A243" s="15">
        <f t="shared" si="3"/>
        <v>0</v>
      </c>
      <c r="C243" s="80" t="s">
        <v>1189</v>
      </c>
      <c r="D243" s="81" t="s">
        <v>1740</v>
      </c>
      <c r="E243" s="101">
        <f>SUM('ZAMÓWIENIE 2025'!G247)</f>
        <v>0</v>
      </c>
    </row>
    <row r="244" spans="1:5" ht="29.05" customHeight="1">
      <c r="A244" s="15">
        <f t="shared" si="3"/>
        <v>0</v>
      </c>
      <c r="C244" s="80" t="s">
        <v>1754</v>
      </c>
      <c r="D244" s="81" t="s">
        <v>1740</v>
      </c>
      <c r="E244" s="101">
        <f>SUM('ZAMÓWIENIE 2025'!G248)</f>
        <v>0</v>
      </c>
    </row>
    <row r="245" spans="1:5" ht="29.05" customHeight="1">
      <c r="A245" s="15">
        <f t="shared" si="3"/>
        <v>0</v>
      </c>
      <c r="C245" s="80" t="s">
        <v>1756</v>
      </c>
      <c r="D245" s="81" t="s">
        <v>1740</v>
      </c>
      <c r="E245" s="101">
        <f>SUM('ZAMÓWIENIE 2025'!G249)</f>
        <v>0</v>
      </c>
    </row>
    <row r="246" spans="1:5" ht="29.05" customHeight="1">
      <c r="A246" s="15">
        <f t="shared" si="3"/>
        <v>0</v>
      </c>
      <c r="C246" s="80" t="s">
        <v>1190</v>
      </c>
      <c r="D246" s="81" t="s">
        <v>1740</v>
      </c>
      <c r="E246" s="101">
        <f>SUM('ZAMÓWIENIE 2025'!G250)</f>
        <v>0</v>
      </c>
    </row>
    <row r="247" spans="1:5" ht="29.05" customHeight="1">
      <c r="A247" s="15">
        <f t="shared" si="3"/>
        <v>0</v>
      </c>
      <c r="C247" s="80" t="s">
        <v>1191</v>
      </c>
      <c r="D247" s="81" t="s">
        <v>1759</v>
      </c>
      <c r="E247" s="101">
        <f>SUM('ZAMÓWIENIE 2025'!G251)</f>
        <v>0</v>
      </c>
    </row>
    <row r="248" spans="1:5" ht="29.05" customHeight="1">
      <c r="A248" s="15">
        <f t="shared" si="3"/>
        <v>0</v>
      </c>
      <c r="C248" s="80" t="s">
        <v>1192</v>
      </c>
      <c r="D248" s="81" t="s">
        <v>1759</v>
      </c>
      <c r="E248" s="101">
        <f>SUM('ZAMÓWIENIE 2025'!G252)</f>
        <v>0</v>
      </c>
    </row>
    <row r="249" spans="1:5" ht="29.05" customHeight="1">
      <c r="A249" s="15">
        <f t="shared" si="3"/>
        <v>0</v>
      </c>
      <c r="C249" s="80" t="s">
        <v>1193</v>
      </c>
      <c r="D249" s="81" t="s">
        <v>1759</v>
      </c>
      <c r="E249" s="101">
        <f>SUM('ZAMÓWIENIE 2025'!G253)</f>
        <v>0</v>
      </c>
    </row>
    <row r="250" spans="1:5" ht="29.05" customHeight="1">
      <c r="A250" s="15">
        <f t="shared" si="3"/>
        <v>0</v>
      </c>
      <c r="C250" s="80" t="s">
        <v>1194</v>
      </c>
      <c r="D250" s="81" t="s">
        <v>1760</v>
      </c>
      <c r="E250" s="101">
        <f>SUM('ZAMÓWIENIE 2025'!G254)</f>
        <v>0</v>
      </c>
    </row>
    <row r="251" spans="1:5" ht="29.05" customHeight="1">
      <c r="A251" s="15">
        <f t="shared" si="3"/>
        <v>0</v>
      </c>
      <c r="C251" s="80" t="s">
        <v>1195</v>
      </c>
      <c r="D251" s="81" t="s">
        <v>1760</v>
      </c>
      <c r="E251" s="101">
        <f>SUM('ZAMÓWIENIE 2025'!G255)</f>
        <v>0</v>
      </c>
    </row>
    <row r="252" spans="1:5" ht="29.05" customHeight="1">
      <c r="A252" s="15">
        <f t="shared" si="3"/>
        <v>0</v>
      </c>
      <c r="C252" s="80" t="s">
        <v>223</v>
      </c>
      <c r="D252" s="81" t="s">
        <v>1761</v>
      </c>
      <c r="E252" s="101">
        <f>SUM('ZAMÓWIENIE 2025'!G256)</f>
        <v>0</v>
      </c>
    </row>
    <row r="253" spans="1:5" ht="29.05" customHeight="1">
      <c r="A253" s="15">
        <f t="shared" si="3"/>
        <v>0</v>
      </c>
      <c r="C253" s="80" t="s">
        <v>224</v>
      </c>
      <c r="D253" s="81" t="s">
        <v>1763</v>
      </c>
      <c r="E253" s="101">
        <f>SUM('ZAMÓWIENIE 2025'!G257)</f>
        <v>0</v>
      </c>
    </row>
    <row r="254" spans="1:5" ht="29.05" customHeight="1">
      <c r="A254" s="15">
        <f t="shared" si="3"/>
        <v>0</v>
      </c>
      <c r="C254" s="80" t="s">
        <v>225</v>
      </c>
      <c r="D254" s="81" t="s">
        <v>1764</v>
      </c>
      <c r="E254" s="101">
        <f>SUM('ZAMÓWIENIE 2025'!G258)</f>
        <v>0</v>
      </c>
    </row>
    <row r="255" spans="1:5" ht="29.05" customHeight="1">
      <c r="A255" s="15">
        <f t="shared" si="3"/>
        <v>0</v>
      </c>
      <c r="C255" s="80" t="s">
        <v>226</v>
      </c>
      <c r="D255" s="81" t="s">
        <v>1765</v>
      </c>
      <c r="E255" s="101">
        <f>SUM('ZAMÓWIENIE 2025'!G259)</f>
        <v>0</v>
      </c>
    </row>
    <row r="256" spans="1:5" ht="29.05" customHeight="1">
      <c r="A256" s="15">
        <f t="shared" ref="A256:A319" si="4">$A$2</f>
        <v>0</v>
      </c>
      <c r="C256" s="80" t="s">
        <v>227</v>
      </c>
      <c r="D256" s="81" t="s">
        <v>1766</v>
      </c>
      <c r="E256" s="101">
        <f>SUM('ZAMÓWIENIE 2025'!G260)</f>
        <v>0</v>
      </c>
    </row>
    <row r="257" spans="1:5" ht="29.05" customHeight="1">
      <c r="A257" s="15">
        <f t="shared" si="4"/>
        <v>0</v>
      </c>
      <c r="C257" s="80" t="s">
        <v>228</v>
      </c>
      <c r="D257" s="81" t="s">
        <v>1767</v>
      </c>
      <c r="E257" s="101">
        <f>SUM('ZAMÓWIENIE 2025'!G261)</f>
        <v>0</v>
      </c>
    </row>
    <row r="258" spans="1:5" ht="29.05" customHeight="1">
      <c r="A258" s="15">
        <f t="shared" si="4"/>
        <v>0</v>
      </c>
      <c r="C258" s="80" t="s">
        <v>229</v>
      </c>
      <c r="D258" s="81" t="s">
        <v>1768</v>
      </c>
      <c r="E258" s="101">
        <f>SUM('ZAMÓWIENIE 2025'!G262)</f>
        <v>0</v>
      </c>
    </row>
    <row r="259" spans="1:5" ht="29.05" customHeight="1">
      <c r="A259" s="15">
        <f t="shared" si="4"/>
        <v>0</v>
      </c>
      <c r="C259" s="80" t="s">
        <v>230</v>
      </c>
      <c r="D259" s="81" t="s">
        <v>1769</v>
      </c>
      <c r="E259" s="101">
        <f>SUM('ZAMÓWIENIE 2025'!G263)</f>
        <v>0</v>
      </c>
    </row>
    <row r="260" spans="1:5" ht="29.05" customHeight="1">
      <c r="A260" s="15">
        <f t="shared" si="4"/>
        <v>0</v>
      </c>
      <c r="C260" s="80" t="s">
        <v>231</v>
      </c>
      <c r="D260" s="81" t="s">
        <v>1770</v>
      </c>
      <c r="E260" s="101">
        <f>SUM('ZAMÓWIENIE 2025'!G264)</f>
        <v>0</v>
      </c>
    </row>
    <row r="261" spans="1:5" ht="29.05" customHeight="1">
      <c r="A261" s="15">
        <f t="shared" si="4"/>
        <v>0</v>
      </c>
      <c r="C261" s="80" t="s">
        <v>232</v>
      </c>
      <c r="D261" s="81" t="s">
        <v>1771</v>
      </c>
      <c r="E261" s="101">
        <f>SUM('ZAMÓWIENIE 2025'!G265)</f>
        <v>0</v>
      </c>
    </row>
    <row r="262" spans="1:5" ht="29.05" customHeight="1">
      <c r="A262" s="15">
        <f t="shared" si="4"/>
        <v>0</v>
      </c>
      <c r="C262" s="80" t="s">
        <v>233</v>
      </c>
      <c r="D262" s="81" t="s">
        <v>1772</v>
      </c>
      <c r="E262" s="101">
        <f>SUM('ZAMÓWIENIE 2025'!G266)</f>
        <v>0</v>
      </c>
    </row>
    <row r="263" spans="1:5" ht="29.05" customHeight="1">
      <c r="A263" s="15">
        <f t="shared" si="4"/>
        <v>0</v>
      </c>
      <c r="C263" s="80" t="s">
        <v>1196</v>
      </c>
      <c r="D263" s="81" t="s">
        <v>1773</v>
      </c>
      <c r="E263" s="101">
        <f>SUM('ZAMÓWIENIE 2025'!G267)</f>
        <v>0</v>
      </c>
    </row>
    <row r="264" spans="1:5" ht="29.05" customHeight="1">
      <c r="A264" s="15">
        <f t="shared" si="4"/>
        <v>0</v>
      </c>
      <c r="C264" s="80" t="s">
        <v>1197</v>
      </c>
      <c r="D264" s="81" t="s">
        <v>1774</v>
      </c>
      <c r="E264" s="101">
        <f>SUM('ZAMÓWIENIE 2025'!G268)</f>
        <v>0</v>
      </c>
    </row>
    <row r="265" spans="1:5" ht="29.05" customHeight="1">
      <c r="A265" s="15">
        <f t="shared" si="4"/>
        <v>0</v>
      </c>
      <c r="C265" s="80" t="s">
        <v>234</v>
      </c>
      <c r="D265" s="81" t="s">
        <v>1775</v>
      </c>
      <c r="E265" s="101">
        <f>SUM('ZAMÓWIENIE 2025'!G269)</f>
        <v>0</v>
      </c>
    </row>
    <row r="266" spans="1:5" ht="29.05" customHeight="1">
      <c r="A266" s="15">
        <f t="shared" si="4"/>
        <v>0</v>
      </c>
      <c r="C266" s="80" t="s">
        <v>235</v>
      </c>
      <c r="D266" s="81" t="s">
        <v>1776</v>
      </c>
      <c r="E266" s="101">
        <f>SUM('ZAMÓWIENIE 2025'!G270)</f>
        <v>0</v>
      </c>
    </row>
    <row r="267" spans="1:5" ht="29.05" customHeight="1">
      <c r="A267" s="15">
        <f t="shared" si="4"/>
        <v>0</v>
      </c>
      <c r="C267" s="80" t="s">
        <v>236</v>
      </c>
      <c r="D267" s="81" t="s">
        <v>1777</v>
      </c>
      <c r="E267" s="101">
        <f>SUM('ZAMÓWIENIE 2025'!G271)</f>
        <v>0</v>
      </c>
    </row>
    <row r="268" spans="1:5" ht="29.05" customHeight="1">
      <c r="A268" s="15">
        <f t="shared" si="4"/>
        <v>0</v>
      </c>
      <c r="C268" s="80" t="s">
        <v>237</v>
      </c>
      <c r="D268" s="81" t="s">
        <v>1778</v>
      </c>
      <c r="E268" s="101">
        <f>SUM('ZAMÓWIENIE 2025'!G272)</f>
        <v>0</v>
      </c>
    </row>
    <row r="269" spans="1:5" ht="29.05" customHeight="1">
      <c r="A269" s="15">
        <f t="shared" si="4"/>
        <v>0</v>
      </c>
      <c r="C269" s="80" t="s">
        <v>1198</v>
      </c>
      <c r="D269" s="81" t="s">
        <v>1779</v>
      </c>
      <c r="E269" s="101">
        <f>SUM('ZAMÓWIENIE 2025'!G273)</f>
        <v>0</v>
      </c>
    </row>
    <row r="270" spans="1:5" ht="29.05" customHeight="1">
      <c r="A270" s="15">
        <f t="shared" si="4"/>
        <v>0</v>
      </c>
      <c r="C270" s="80" t="s">
        <v>238</v>
      </c>
      <c r="D270" s="81" t="s">
        <v>1780</v>
      </c>
      <c r="E270" s="101">
        <f>SUM('ZAMÓWIENIE 2025'!G274)</f>
        <v>0</v>
      </c>
    </row>
    <row r="271" spans="1:5" ht="29.05" customHeight="1">
      <c r="A271" s="15">
        <f t="shared" si="4"/>
        <v>0</v>
      </c>
      <c r="C271" s="80" t="s">
        <v>1781</v>
      </c>
      <c r="D271" s="81" t="s">
        <v>1782</v>
      </c>
      <c r="E271" s="101">
        <f>SUM('ZAMÓWIENIE 2025'!G275)</f>
        <v>0</v>
      </c>
    </row>
    <row r="272" spans="1:5" ht="29.05" customHeight="1">
      <c r="A272" s="15">
        <f t="shared" si="4"/>
        <v>0</v>
      </c>
      <c r="C272" s="80" t="s">
        <v>239</v>
      </c>
      <c r="D272" s="81" t="s">
        <v>1784</v>
      </c>
      <c r="E272" s="101">
        <f>SUM('ZAMÓWIENIE 2025'!G276)</f>
        <v>0</v>
      </c>
    </row>
    <row r="273" spans="1:5" ht="29.05" customHeight="1">
      <c r="A273" s="15">
        <f t="shared" si="4"/>
        <v>0</v>
      </c>
      <c r="C273" s="80" t="s">
        <v>1785</v>
      </c>
      <c r="D273" s="81" t="s">
        <v>1786</v>
      </c>
      <c r="E273" s="101">
        <f>SUM('ZAMÓWIENIE 2025'!G277)</f>
        <v>0</v>
      </c>
    </row>
    <row r="274" spans="1:5" ht="29.05" customHeight="1">
      <c r="A274" s="15">
        <f t="shared" si="4"/>
        <v>0</v>
      </c>
      <c r="C274" s="80" t="s">
        <v>2393</v>
      </c>
      <c r="D274" s="81" t="s">
        <v>1791</v>
      </c>
      <c r="E274" s="101">
        <f>SUM('ZAMÓWIENIE 2025'!G278)</f>
        <v>0</v>
      </c>
    </row>
    <row r="275" spans="1:5" ht="29.05" customHeight="1">
      <c r="A275" s="15">
        <f t="shared" si="4"/>
        <v>0</v>
      </c>
      <c r="C275" s="80" t="s">
        <v>240</v>
      </c>
      <c r="D275" s="81" t="s">
        <v>1788</v>
      </c>
      <c r="E275" s="101">
        <f>SUM('ZAMÓWIENIE 2025'!G279)</f>
        <v>0</v>
      </c>
    </row>
    <row r="276" spans="1:5" ht="29.05" customHeight="1">
      <c r="A276" s="15">
        <f t="shared" si="4"/>
        <v>0</v>
      </c>
      <c r="C276" s="80" t="s">
        <v>241</v>
      </c>
      <c r="D276" s="81" t="s">
        <v>1782</v>
      </c>
      <c r="E276" s="101">
        <f>SUM('ZAMÓWIENIE 2025'!G280)</f>
        <v>0</v>
      </c>
    </row>
    <row r="277" spans="1:5" ht="29.05" customHeight="1">
      <c r="A277" s="15">
        <f t="shared" si="4"/>
        <v>0</v>
      </c>
      <c r="C277" s="80" t="s">
        <v>2395</v>
      </c>
      <c r="D277" s="81" t="s">
        <v>1784</v>
      </c>
      <c r="E277" s="101">
        <f>SUM('ZAMÓWIENIE 2025'!G281)</f>
        <v>0</v>
      </c>
    </row>
    <row r="278" spans="1:5" ht="29.05" customHeight="1">
      <c r="A278" s="15">
        <f t="shared" si="4"/>
        <v>0</v>
      </c>
      <c r="C278" s="80" t="s">
        <v>1789</v>
      </c>
      <c r="D278" s="81" t="s">
        <v>1786</v>
      </c>
      <c r="E278" s="101">
        <f>SUM('ZAMÓWIENIE 2025'!G282)</f>
        <v>0</v>
      </c>
    </row>
    <row r="279" spans="1:5" ht="29.05" customHeight="1">
      <c r="A279" s="15">
        <f t="shared" si="4"/>
        <v>0</v>
      </c>
      <c r="C279" s="80" t="s">
        <v>242</v>
      </c>
      <c r="D279" s="81" t="s">
        <v>1791</v>
      </c>
      <c r="E279" s="101">
        <f>SUM('ZAMÓWIENIE 2025'!G283)</f>
        <v>0</v>
      </c>
    </row>
    <row r="280" spans="1:5" ht="29.05" customHeight="1">
      <c r="A280" s="15">
        <f t="shared" si="4"/>
        <v>0</v>
      </c>
      <c r="C280" s="80" t="s">
        <v>243</v>
      </c>
      <c r="D280" s="81" t="s">
        <v>1788</v>
      </c>
      <c r="E280" s="101">
        <f>SUM('ZAMÓWIENIE 2025'!G284)</f>
        <v>0</v>
      </c>
    </row>
    <row r="281" spans="1:5" ht="29.05" customHeight="1">
      <c r="A281" s="15">
        <f t="shared" si="4"/>
        <v>0</v>
      </c>
      <c r="C281" s="80" t="s">
        <v>244</v>
      </c>
      <c r="D281" s="81" t="s">
        <v>1792</v>
      </c>
      <c r="E281" s="101">
        <f>SUM('ZAMÓWIENIE 2025'!G285)</f>
        <v>0</v>
      </c>
    </row>
    <row r="282" spans="1:5" ht="29.05" customHeight="1">
      <c r="A282" s="15">
        <f t="shared" si="4"/>
        <v>0</v>
      </c>
      <c r="C282" s="80" t="s">
        <v>245</v>
      </c>
      <c r="D282" s="81" t="s">
        <v>1793</v>
      </c>
      <c r="E282" s="101">
        <f>SUM('ZAMÓWIENIE 2025'!G286)</f>
        <v>0</v>
      </c>
    </row>
    <row r="283" spans="1:5" ht="29.05" customHeight="1">
      <c r="A283" s="15">
        <f t="shared" si="4"/>
        <v>0</v>
      </c>
      <c r="C283" s="80" t="s">
        <v>244</v>
      </c>
      <c r="D283" s="81" t="s">
        <v>1794</v>
      </c>
      <c r="E283" s="101">
        <f>SUM('ZAMÓWIENIE 2025'!G287)</f>
        <v>0</v>
      </c>
    </row>
    <row r="284" spans="1:5" ht="29.05" customHeight="1">
      <c r="A284" s="15">
        <f t="shared" si="4"/>
        <v>0</v>
      </c>
      <c r="C284" s="80" t="s">
        <v>244</v>
      </c>
      <c r="D284" s="81" t="s">
        <v>1795</v>
      </c>
      <c r="E284" s="101">
        <f>SUM('ZAMÓWIENIE 2025'!G288)</f>
        <v>0</v>
      </c>
    </row>
    <row r="285" spans="1:5" ht="29.05" customHeight="1">
      <c r="A285" s="15">
        <f t="shared" si="4"/>
        <v>0</v>
      </c>
      <c r="C285" s="80" t="s">
        <v>246</v>
      </c>
      <c r="D285" s="81" t="s">
        <v>1796</v>
      </c>
      <c r="E285" s="101">
        <f>SUM('ZAMÓWIENIE 2025'!G289)</f>
        <v>0</v>
      </c>
    </row>
    <row r="286" spans="1:5" ht="29.05" customHeight="1">
      <c r="A286" s="15">
        <f t="shared" si="4"/>
        <v>0</v>
      </c>
      <c r="C286" s="80" t="s">
        <v>1199</v>
      </c>
      <c r="D286" s="81" t="s">
        <v>1797</v>
      </c>
      <c r="E286" s="101">
        <f>SUM('ZAMÓWIENIE 2025'!G290)</f>
        <v>0</v>
      </c>
    </row>
    <row r="287" spans="1:5" ht="29.05" customHeight="1">
      <c r="A287" s="15">
        <f t="shared" si="4"/>
        <v>0</v>
      </c>
      <c r="C287" s="80" t="s">
        <v>247</v>
      </c>
      <c r="D287" s="81" t="s">
        <v>1792</v>
      </c>
      <c r="E287" s="101">
        <f>SUM('ZAMÓWIENIE 2025'!G291)</f>
        <v>0</v>
      </c>
    </row>
    <row r="288" spans="1:5" ht="29.05" customHeight="1">
      <c r="A288" s="15">
        <f t="shared" si="4"/>
        <v>0</v>
      </c>
      <c r="C288" s="80" t="s">
        <v>248</v>
      </c>
      <c r="D288" s="81" t="s">
        <v>1793</v>
      </c>
      <c r="E288" s="101">
        <f>SUM('ZAMÓWIENIE 2025'!G292)</f>
        <v>0</v>
      </c>
    </row>
    <row r="289" spans="1:5" ht="29.05" customHeight="1">
      <c r="A289" s="15">
        <f t="shared" si="4"/>
        <v>0</v>
      </c>
      <c r="C289" s="80" t="s">
        <v>249</v>
      </c>
      <c r="D289" s="81" t="s">
        <v>1796</v>
      </c>
      <c r="E289" s="101">
        <f>SUM('ZAMÓWIENIE 2025'!G293)</f>
        <v>0</v>
      </c>
    </row>
    <row r="290" spans="1:5" ht="29.05" customHeight="1">
      <c r="A290" s="15">
        <f t="shared" si="4"/>
        <v>0</v>
      </c>
      <c r="C290" s="80" t="s">
        <v>1200</v>
      </c>
      <c r="D290" s="81" t="s">
        <v>1797</v>
      </c>
      <c r="E290" s="101">
        <f>SUM('ZAMÓWIENIE 2025'!G294)</f>
        <v>0</v>
      </c>
    </row>
    <row r="291" spans="1:5" ht="29.05" customHeight="1">
      <c r="A291" s="15">
        <f t="shared" si="4"/>
        <v>0</v>
      </c>
      <c r="C291" s="80" t="s">
        <v>2397</v>
      </c>
      <c r="D291" s="81" t="s">
        <v>2398</v>
      </c>
      <c r="E291" s="101">
        <f>SUM('ZAMÓWIENIE 2025'!G295)</f>
        <v>0</v>
      </c>
    </row>
    <row r="292" spans="1:5" ht="29.05" customHeight="1">
      <c r="A292" s="15">
        <f t="shared" si="4"/>
        <v>0</v>
      </c>
      <c r="C292" s="80" t="s">
        <v>2400</v>
      </c>
      <c r="D292" s="81" t="s">
        <v>2401</v>
      </c>
      <c r="E292" s="101">
        <f>SUM('ZAMÓWIENIE 2025'!G296)</f>
        <v>0</v>
      </c>
    </row>
    <row r="293" spans="1:5" ht="29.05" customHeight="1">
      <c r="A293" s="15">
        <f t="shared" si="4"/>
        <v>0</v>
      </c>
      <c r="C293" s="80" t="s">
        <v>250</v>
      </c>
      <c r="D293" s="81" t="s">
        <v>1798</v>
      </c>
      <c r="E293" s="101">
        <f>SUM('ZAMÓWIENIE 2025'!G297)</f>
        <v>0</v>
      </c>
    </row>
    <row r="294" spans="1:5" ht="29.05" customHeight="1">
      <c r="A294" s="15">
        <f t="shared" si="4"/>
        <v>0</v>
      </c>
      <c r="C294" s="80" t="s">
        <v>2403</v>
      </c>
      <c r="D294" s="81" t="s">
        <v>2404</v>
      </c>
      <c r="E294" s="101">
        <f>SUM('ZAMÓWIENIE 2025'!G298)</f>
        <v>0</v>
      </c>
    </row>
    <row r="295" spans="1:5" ht="29.05" customHeight="1">
      <c r="A295" s="15">
        <f t="shared" si="4"/>
        <v>0</v>
      </c>
      <c r="C295" s="80" t="s">
        <v>2406</v>
      </c>
      <c r="D295" s="81" t="s">
        <v>2407</v>
      </c>
      <c r="E295" s="101">
        <f>SUM('ZAMÓWIENIE 2025'!G299)</f>
        <v>0</v>
      </c>
    </row>
    <row r="296" spans="1:5" ht="29.05" customHeight="1">
      <c r="A296" s="15">
        <f t="shared" si="4"/>
        <v>0</v>
      </c>
      <c r="C296" s="80" t="s">
        <v>251</v>
      </c>
      <c r="D296" s="81" t="s">
        <v>1799</v>
      </c>
      <c r="E296" s="101">
        <f>SUM('ZAMÓWIENIE 2025'!G300)</f>
        <v>0</v>
      </c>
    </row>
    <row r="297" spans="1:5" ht="29.05" customHeight="1">
      <c r="A297" s="15">
        <f t="shared" si="4"/>
        <v>0</v>
      </c>
      <c r="C297" s="80" t="s">
        <v>1201</v>
      </c>
      <c r="D297" s="81" t="s">
        <v>1800</v>
      </c>
      <c r="E297" s="101">
        <f>SUM('ZAMÓWIENIE 2025'!G301)</f>
        <v>0</v>
      </c>
    </row>
    <row r="298" spans="1:5" ht="29.05" customHeight="1">
      <c r="A298" s="15">
        <f t="shared" si="4"/>
        <v>0</v>
      </c>
      <c r="C298" s="80" t="s">
        <v>252</v>
      </c>
      <c r="D298" s="81" t="s">
        <v>1801</v>
      </c>
      <c r="E298" s="101">
        <f>SUM('ZAMÓWIENIE 2025'!G302)</f>
        <v>0</v>
      </c>
    </row>
    <row r="299" spans="1:5" ht="29.05" customHeight="1">
      <c r="A299" s="15">
        <f t="shared" si="4"/>
        <v>0</v>
      </c>
      <c r="C299" s="80" t="s">
        <v>2409</v>
      </c>
      <c r="D299" s="81" t="s">
        <v>1802</v>
      </c>
      <c r="E299" s="101">
        <f>SUM('ZAMÓWIENIE 2025'!G303)</f>
        <v>0</v>
      </c>
    </row>
    <row r="300" spans="1:5" ht="29.05" customHeight="1">
      <c r="A300" s="15">
        <f t="shared" si="4"/>
        <v>0</v>
      </c>
      <c r="C300" s="80" t="s">
        <v>1202</v>
      </c>
      <c r="D300" s="81" t="s">
        <v>1799</v>
      </c>
      <c r="E300" s="101">
        <f>SUM('ZAMÓWIENIE 2025'!G304)</f>
        <v>0</v>
      </c>
    </row>
    <row r="301" spans="1:5" ht="29.05" customHeight="1">
      <c r="A301" s="15">
        <f t="shared" si="4"/>
        <v>0</v>
      </c>
      <c r="C301" s="80" t="s">
        <v>253</v>
      </c>
      <c r="D301" s="81" t="s">
        <v>1800</v>
      </c>
      <c r="E301" s="101">
        <f>SUM('ZAMÓWIENIE 2025'!G305)</f>
        <v>0</v>
      </c>
    </row>
    <row r="302" spans="1:5" ht="29.05" customHeight="1">
      <c r="A302" s="15">
        <f t="shared" si="4"/>
        <v>0</v>
      </c>
      <c r="C302" s="80" t="s">
        <v>1203</v>
      </c>
      <c r="D302" s="81" t="s">
        <v>1801</v>
      </c>
      <c r="E302" s="101">
        <f>SUM('ZAMÓWIENIE 2025'!G306)</f>
        <v>0</v>
      </c>
    </row>
    <row r="303" spans="1:5" ht="29.05" customHeight="1">
      <c r="A303" s="15">
        <f t="shared" si="4"/>
        <v>0</v>
      </c>
      <c r="C303" s="80" t="s">
        <v>254</v>
      </c>
      <c r="D303" s="81" t="s">
        <v>1802</v>
      </c>
      <c r="E303" s="101">
        <f>SUM('ZAMÓWIENIE 2025'!G307)</f>
        <v>0</v>
      </c>
    </row>
    <row r="304" spans="1:5" ht="29.05" customHeight="1">
      <c r="A304" s="15">
        <f t="shared" si="4"/>
        <v>0</v>
      </c>
      <c r="C304" s="80" t="s">
        <v>1204</v>
      </c>
      <c r="D304" s="81" t="s">
        <v>1799</v>
      </c>
      <c r="E304" s="101">
        <f>SUM('ZAMÓWIENIE 2025'!G308)</f>
        <v>0</v>
      </c>
    </row>
    <row r="305" spans="1:5" ht="29.05" customHeight="1">
      <c r="A305" s="15">
        <f t="shared" si="4"/>
        <v>0</v>
      </c>
      <c r="C305" s="80" t="s">
        <v>1205</v>
      </c>
      <c r="D305" s="81" t="s">
        <v>1800</v>
      </c>
      <c r="E305" s="101">
        <f>SUM('ZAMÓWIENIE 2025'!G309)</f>
        <v>0</v>
      </c>
    </row>
    <row r="306" spans="1:5" ht="29.05" customHeight="1">
      <c r="A306" s="15">
        <f t="shared" si="4"/>
        <v>0</v>
      </c>
      <c r="C306" s="80" t="s">
        <v>1206</v>
      </c>
      <c r="D306" s="81" t="s">
        <v>1801</v>
      </c>
      <c r="E306" s="101">
        <f>SUM('ZAMÓWIENIE 2025'!G310)</f>
        <v>0</v>
      </c>
    </row>
    <row r="307" spans="1:5" ht="29.05" customHeight="1">
      <c r="A307" s="15">
        <f t="shared" si="4"/>
        <v>0</v>
      </c>
      <c r="C307" s="80" t="s">
        <v>255</v>
      </c>
      <c r="D307" s="81" t="s">
        <v>1802</v>
      </c>
      <c r="E307" s="101">
        <f>SUM('ZAMÓWIENIE 2025'!G311)</f>
        <v>0</v>
      </c>
    </row>
    <row r="308" spans="1:5" ht="29.05" customHeight="1">
      <c r="A308" s="15">
        <f t="shared" si="4"/>
        <v>0</v>
      </c>
      <c r="C308" s="80" t="s">
        <v>256</v>
      </c>
      <c r="D308" s="81" t="s">
        <v>1804</v>
      </c>
      <c r="E308" s="101">
        <f>SUM('ZAMÓWIENIE 2025'!G312)</f>
        <v>0</v>
      </c>
    </row>
    <row r="309" spans="1:5" ht="29.05" customHeight="1">
      <c r="A309" s="15">
        <f t="shared" si="4"/>
        <v>0</v>
      </c>
      <c r="C309" s="80" t="s">
        <v>2411</v>
      </c>
      <c r="D309" s="81" t="s">
        <v>2412</v>
      </c>
      <c r="E309" s="101">
        <f>SUM('ZAMÓWIENIE 2025'!G313)</f>
        <v>0</v>
      </c>
    </row>
    <row r="310" spans="1:5" ht="29.05" customHeight="1">
      <c r="A310" s="15">
        <f t="shared" si="4"/>
        <v>0</v>
      </c>
      <c r="C310" s="80" t="s">
        <v>257</v>
      </c>
      <c r="D310" s="81" t="s">
        <v>1805</v>
      </c>
      <c r="E310" s="101">
        <f>SUM('ZAMÓWIENIE 2025'!G314)</f>
        <v>0</v>
      </c>
    </row>
    <row r="311" spans="1:5" ht="29.05" customHeight="1">
      <c r="A311" s="15">
        <f t="shared" si="4"/>
        <v>0</v>
      </c>
      <c r="C311" s="80" t="s">
        <v>258</v>
      </c>
      <c r="D311" s="81" t="s">
        <v>1806</v>
      </c>
      <c r="E311" s="101">
        <f>SUM('ZAMÓWIENIE 2025'!G315)</f>
        <v>0</v>
      </c>
    </row>
    <row r="312" spans="1:5" ht="29.05" customHeight="1">
      <c r="A312" s="15">
        <f t="shared" si="4"/>
        <v>0</v>
      </c>
      <c r="C312" s="80" t="s">
        <v>259</v>
      </c>
      <c r="D312" s="81" t="s">
        <v>1807</v>
      </c>
      <c r="E312" s="101">
        <f>SUM('ZAMÓWIENIE 2025'!G316)</f>
        <v>0</v>
      </c>
    </row>
    <row r="313" spans="1:5" ht="29.05" customHeight="1">
      <c r="A313" s="15">
        <f t="shared" si="4"/>
        <v>0</v>
      </c>
      <c r="C313" s="80" t="s">
        <v>260</v>
      </c>
      <c r="D313" s="81" t="s">
        <v>1808</v>
      </c>
      <c r="E313" s="101">
        <f>SUM('ZAMÓWIENIE 2025'!G317)</f>
        <v>0</v>
      </c>
    </row>
    <row r="314" spans="1:5" ht="29.05" customHeight="1">
      <c r="A314" s="15">
        <f t="shared" si="4"/>
        <v>0</v>
      </c>
      <c r="C314" s="80" t="s">
        <v>261</v>
      </c>
      <c r="D314" s="81" t="s">
        <v>1809</v>
      </c>
      <c r="E314" s="101">
        <f>SUM('ZAMÓWIENIE 2025'!G318)</f>
        <v>0</v>
      </c>
    </row>
    <row r="315" spans="1:5" ht="29.05" customHeight="1">
      <c r="A315" s="15">
        <f t="shared" si="4"/>
        <v>0</v>
      </c>
      <c r="C315" s="80" t="s">
        <v>2414</v>
      </c>
      <c r="D315" s="81" t="s">
        <v>1810</v>
      </c>
      <c r="E315" s="101">
        <f>SUM('ZAMÓWIENIE 2025'!G319)</f>
        <v>0</v>
      </c>
    </row>
    <row r="316" spans="1:5" ht="29.05" customHeight="1">
      <c r="A316" s="15">
        <f t="shared" si="4"/>
        <v>0</v>
      </c>
      <c r="C316" s="80" t="s">
        <v>2416</v>
      </c>
      <c r="D316" s="81" t="s">
        <v>2417</v>
      </c>
      <c r="E316" s="101">
        <f>SUM('ZAMÓWIENIE 2025'!G320)</f>
        <v>0</v>
      </c>
    </row>
    <row r="317" spans="1:5" ht="29.05" customHeight="1">
      <c r="A317" s="15">
        <f t="shared" si="4"/>
        <v>0</v>
      </c>
      <c r="C317" s="80" t="s">
        <v>262</v>
      </c>
      <c r="D317" s="81" t="s">
        <v>1807</v>
      </c>
      <c r="E317" s="101">
        <f>SUM('ZAMÓWIENIE 2025'!G321)</f>
        <v>0</v>
      </c>
    </row>
    <row r="318" spans="1:5" ht="29.05" customHeight="1">
      <c r="A318" s="15">
        <f t="shared" si="4"/>
        <v>0</v>
      </c>
      <c r="C318" s="80" t="s">
        <v>263</v>
      </c>
      <c r="D318" s="81" t="s">
        <v>1808</v>
      </c>
      <c r="E318" s="101">
        <f>SUM('ZAMÓWIENIE 2025'!G322)</f>
        <v>0</v>
      </c>
    </row>
    <row r="319" spans="1:5" ht="29.05" customHeight="1">
      <c r="A319" s="15">
        <f t="shared" si="4"/>
        <v>0</v>
      </c>
      <c r="C319" s="80" t="s">
        <v>1207</v>
      </c>
      <c r="D319" s="81" t="s">
        <v>1809</v>
      </c>
      <c r="E319" s="101">
        <f>SUM('ZAMÓWIENIE 2025'!G323)</f>
        <v>0</v>
      </c>
    </row>
    <row r="320" spans="1:5" ht="29.05" customHeight="1">
      <c r="A320" s="15">
        <f t="shared" ref="A320:A380" si="5">$A$2</f>
        <v>0</v>
      </c>
      <c r="C320" s="80" t="s">
        <v>264</v>
      </c>
      <c r="D320" s="81" t="s">
        <v>1810</v>
      </c>
      <c r="E320" s="101">
        <f>SUM('ZAMÓWIENIE 2025'!G324)</f>
        <v>0</v>
      </c>
    </row>
    <row r="321" spans="1:5" ht="29.05" customHeight="1">
      <c r="A321" s="15">
        <f t="shared" si="5"/>
        <v>0</v>
      </c>
      <c r="C321" s="80" t="s">
        <v>2419</v>
      </c>
      <c r="D321" s="81" t="s">
        <v>2417</v>
      </c>
      <c r="E321" s="101">
        <f>SUM('ZAMÓWIENIE 2025'!G325)</f>
        <v>0</v>
      </c>
    </row>
    <row r="322" spans="1:5" ht="29.05" customHeight="1">
      <c r="A322" s="15">
        <f t="shared" si="5"/>
        <v>0</v>
      </c>
      <c r="C322" s="80" t="s">
        <v>265</v>
      </c>
      <c r="D322" s="81" t="s">
        <v>1807</v>
      </c>
      <c r="E322" s="101">
        <f>SUM('ZAMÓWIENIE 2025'!G326)</f>
        <v>0</v>
      </c>
    </row>
    <row r="323" spans="1:5" ht="29.05" customHeight="1">
      <c r="A323" s="15">
        <f t="shared" si="5"/>
        <v>0</v>
      </c>
      <c r="C323" s="80" t="s">
        <v>1208</v>
      </c>
      <c r="D323" s="81" t="s">
        <v>1809</v>
      </c>
      <c r="E323" s="101">
        <f>SUM('ZAMÓWIENIE 2025'!G327)</f>
        <v>0</v>
      </c>
    </row>
    <row r="324" spans="1:5" ht="29.05" customHeight="1">
      <c r="A324" s="15">
        <f t="shared" si="5"/>
        <v>0</v>
      </c>
      <c r="C324" s="80" t="s">
        <v>266</v>
      </c>
      <c r="D324" s="81" t="s">
        <v>1811</v>
      </c>
      <c r="E324" s="101">
        <f>SUM('ZAMÓWIENIE 2025'!G328)</f>
        <v>0</v>
      </c>
    </row>
    <row r="325" spans="1:5" ht="29.05" customHeight="1">
      <c r="A325" s="15">
        <f t="shared" si="5"/>
        <v>0</v>
      </c>
      <c r="C325" s="80" t="s">
        <v>266</v>
      </c>
      <c r="D325" s="81" t="s">
        <v>1812</v>
      </c>
      <c r="E325" s="101">
        <f>SUM('ZAMÓWIENIE 2025'!G329)</f>
        <v>0</v>
      </c>
    </row>
    <row r="326" spans="1:5" ht="29.05" customHeight="1">
      <c r="A326" s="15">
        <f t="shared" si="5"/>
        <v>0</v>
      </c>
      <c r="C326" s="80" t="s">
        <v>266</v>
      </c>
      <c r="D326" s="81" t="s">
        <v>1813</v>
      </c>
      <c r="E326" s="101">
        <f>SUM('ZAMÓWIENIE 2025'!G330)</f>
        <v>0</v>
      </c>
    </row>
    <row r="327" spans="1:5" ht="29.05" customHeight="1">
      <c r="A327" s="15">
        <f t="shared" si="5"/>
        <v>0</v>
      </c>
      <c r="C327" s="80" t="s">
        <v>266</v>
      </c>
      <c r="D327" s="81" t="s">
        <v>1814</v>
      </c>
      <c r="E327" s="101">
        <f>SUM('ZAMÓWIENIE 2025'!G331)</f>
        <v>0</v>
      </c>
    </row>
    <row r="328" spans="1:5" ht="29.05" customHeight="1">
      <c r="A328" s="15">
        <f t="shared" si="5"/>
        <v>0</v>
      </c>
      <c r="C328" s="80" t="s">
        <v>266</v>
      </c>
      <c r="D328" s="81" t="s">
        <v>1815</v>
      </c>
      <c r="E328" s="101">
        <f>SUM('ZAMÓWIENIE 2025'!G332)</f>
        <v>0</v>
      </c>
    </row>
    <row r="329" spans="1:5" ht="29.05" customHeight="1">
      <c r="A329" s="15">
        <f t="shared" si="5"/>
        <v>0</v>
      </c>
      <c r="C329" s="80" t="s">
        <v>267</v>
      </c>
      <c r="D329" s="81" t="s">
        <v>1811</v>
      </c>
      <c r="E329" s="101">
        <f>SUM('ZAMÓWIENIE 2025'!G333)</f>
        <v>0</v>
      </c>
    </row>
    <row r="330" spans="1:5" ht="29.05" customHeight="1">
      <c r="A330" s="15">
        <f t="shared" si="5"/>
        <v>0</v>
      </c>
      <c r="C330" s="80" t="s">
        <v>268</v>
      </c>
      <c r="D330" s="81" t="s">
        <v>1812</v>
      </c>
      <c r="E330" s="101">
        <f>SUM('ZAMÓWIENIE 2025'!G334)</f>
        <v>0</v>
      </c>
    </row>
    <row r="331" spans="1:5" ht="29.05" customHeight="1">
      <c r="A331" s="15">
        <f t="shared" si="5"/>
        <v>0</v>
      </c>
      <c r="C331" s="80" t="s">
        <v>269</v>
      </c>
      <c r="D331" s="81" t="s">
        <v>1813</v>
      </c>
      <c r="E331" s="101">
        <f>SUM('ZAMÓWIENIE 2025'!G335)</f>
        <v>0</v>
      </c>
    </row>
    <row r="332" spans="1:5" ht="29.05" customHeight="1">
      <c r="A332" s="15">
        <f t="shared" si="5"/>
        <v>0</v>
      </c>
      <c r="C332" s="80" t="s">
        <v>270</v>
      </c>
      <c r="D332" s="81" t="s">
        <v>1814</v>
      </c>
      <c r="E332" s="101">
        <f>SUM('ZAMÓWIENIE 2025'!G336)</f>
        <v>0</v>
      </c>
    </row>
    <row r="333" spans="1:5" ht="29.05" customHeight="1">
      <c r="A333" s="15">
        <f t="shared" si="5"/>
        <v>0</v>
      </c>
      <c r="C333" s="80" t="s">
        <v>271</v>
      </c>
      <c r="D333" s="81" t="s">
        <v>1815</v>
      </c>
      <c r="E333" s="101">
        <f>SUM('ZAMÓWIENIE 2025'!G337)</f>
        <v>0</v>
      </c>
    </row>
    <row r="334" spans="1:5" ht="29.05" customHeight="1">
      <c r="A334" s="15">
        <f t="shared" si="5"/>
        <v>0</v>
      </c>
      <c r="C334" s="80" t="s">
        <v>272</v>
      </c>
      <c r="D334" s="81" t="s">
        <v>1811</v>
      </c>
      <c r="E334" s="101">
        <f>SUM('ZAMÓWIENIE 2025'!G338)</f>
        <v>0</v>
      </c>
    </row>
    <row r="335" spans="1:5" ht="29.05" customHeight="1">
      <c r="A335" s="15">
        <f t="shared" si="5"/>
        <v>0</v>
      </c>
      <c r="C335" s="80" t="s">
        <v>273</v>
      </c>
      <c r="D335" s="81" t="s">
        <v>1812</v>
      </c>
      <c r="E335" s="101">
        <f>SUM('ZAMÓWIENIE 2025'!G339)</f>
        <v>0</v>
      </c>
    </row>
    <row r="336" spans="1:5" ht="29.05" customHeight="1">
      <c r="A336" s="15">
        <f t="shared" si="5"/>
        <v>0</v>
      </c>
      <c r="C336" s="80" t="s">
        <v>274</v>
      </c>
      <c r="D336" s="81" t="s">
        <v>1813</v>
      </c>
      <c r="E336" s="101">
        <f>SUM('ZAMÓWIENIE 2025'!G340)</f>
        <v>0</v>
      </c>
    </row>
    <row r="337" spans="1:5" ht="29.05" customHeight="1">
      <c r="A337" s="15">
        <f t="shared" si="5"/>
        <v>0</v>
      </c>
      <c r="C337" s="80" t="s">
        <v>275</v>
      </c>
      <c r="D337" s="81" t="s">
        <v>1814</v>
      </c>
      <c r="E337" s="101">
        <f>SUM('ZAMÓWIENIE 2025'!G341)</f>
        <v>0</v>
      </c>
    </row>
    <row r="338" spans="1:5" ht="29.05" customHeight="1">
      <c r="A338" s="15">
        <f t="shared" si="5"/>
        <v>0</v>
      </c>
      <c r="C338" s="80" t="s">
        <v>276</v>
      </c>
      <c r="D338" s="81" t="s">
        <v>1815</v>
      </c>
      <c r="E338" s="101">
        <f>SUM('ZAMÓWIENIE 2025'!G342)</f>
        <v>0</v>
      </c>
    </row>
    <row r="339" spans="1:5" ht="29.05" customHeight="1">
      <c r="A339" s="15">
        <f t="shared" si="5"/>
        <v>0</v>
      </c>
      <c r="C339" s="80" t="s">
        <v>277</v>
      </c>
      <c r="D339" s="81" t="s">
        <v>1816</v>
      </c>
      <c r="E339" s="101">
        <f>SUM('ZAMÓWIENIE 2025'!G343)</f>
        <v>0</v>
      </c>
    </row>
    <row r="340" spans="1:5" ht="29.05" customHeight="1">
      <c r="A340" s="15">
        <f t="shared" si="5"/>
        <v>0</v>
      </c>
      <c r="C340" s="80" t="s">
        <v>278</v>
      </c>
      <c r="D340" s="81" t="s">
        <v>1817</v>
      </c>
      <c r="E340" s="101">
        <f>SUM('ZAMÓWIENIE 2025'!G344)</f>
        <v>0</v>
      </c>
    </row>
    <row r="341" spans="1:5" ht="29.05" customHeight="1">
      <c r="A341" s="15">
        <f t="shared" si="5"/>
        <v>0</v>
      </c>
      <c r="C341" s="80" t="s">
        <v>279</v>
      </c>
      <c r="D341" s="81" t="s">
        <v>1819</v>
      </c>
      <c r="E341" s="101">
        <f>SUM('ZAMÓWIENIE 2025'!G345)</f>
        <v>0</v>
      </c>
    </row>
    <row r="342" spans="1:5" ht="29.05" customHeight="1">
      <c r="A342" s="15">
        <f t="shared" si="5"/>
        <v>0</v>
      </c>
      <c r="C342" s="80" t="s">
        <v>280</v>
      </c>
      <c r="D342" s="81" t="s">
        <v>1820</v>
      </c>
      <c r="E342" s="101">
        <f>SUM('ZAMÓWIENIE 2025'!G346)</f>
        <v>0</v>
      </c>
    </row>
    <row r="343" spans="1:5" ht="29.05" customHeight="1">
      <c r="A343" s="15">
        <f t="shared" si="5"/>
        <v>0</v>
      </c>
      <c r="C343" s="80" t="s">
        <v>281</v>
      </c>
      <c r="D343" s="81" t="s">
        <v>1822</v>
      </c>
      <c r="E343" s="101">
        <f>SUM('ZAMÓWIENIE 2025'!G347)</f>
        <v>0</v>
      </c>
    </row>
    <row r="344" spans="1:5" ht="29.05" customHeight="1">
      <c r="A344" s="15">
        <f t="shared" si="5"/>
        <v>0</v>
      </c>
      <c r="C344" s="80" t="s">
        <v>282</v>
      </c>
      <c r="D344" s="81" t="s">
        <v>1824</v>
      </c>
      <c r="E344" s="101">
        <f>SUM('ZAMÓWIENIE 2025'!G348)</f>
        <v>0</v>
      </c>
    </row>
    <row r="345" spans="1:5" ht="29.05" customHeight="1">
      <c r="A345" s="15">
        <f t="shared" si="5"/>
        <v>0</v>
      </c>
      <c r="C345" s="80" t="s">
        <v>1209</v>
      </c>
      <c r="D345" s="81" t="s">
        <v>1826</v>
      </c>
      <c r="E345" s="101">
        <f>SUM('ZAMÓWIENIE 2025'!G349)</f>
        <v>0</v>
      </c>
    </row>
    <row r="346" spans="1:5" ht="29.05" customHeight="1">
      <c r="A346" s="15">
        <f t="shared" si="5"/>
        <v>0</v>
      </c>
      <c r="C346" s="80" t="s">
        <v>1210</v>
      </c>
      <c r="D346" s="81" t="s">
        <v>1828</v>
      </c>
      <c r="E346" s="101">
        <f>SUM('ZAMÓWIENIE 2025'!G350)</f>
        <v>0</v>
      </c>
    </row>
    <row r="347" spans="1:5" ht="29.05" customHeight="1">
      <c r="A347" s="15">
        <f t="shared" si="5"/>
        <v>0</v>
      </c>
      <c r="C347" s="80" t="s">
        <v>1211</v>
      </c>
      <c r="D347" s="81" t="s">
        <v>1830</v>
      </c>
      <c r="E347" s="101">
        <f>SUM('ZAMÓWIENIE 2025'!G351)</f>
        <v>0</v>
      </c>
    </row>
    <row r="348" spans="1:5" ht="29.05" customHeight="1">
      <c r="A348" s="15">
        <f t="shared" si="5"/>
        <v>0</v>
      </c>
      <c r="C348" s="80" t="s">
        <v>1212</v>
      </c>
      <c r="D348" s="81" t="s">
        <v>1832</v>
      </c>
      <c r="E348" s="101">
        <f>SUM('ZAMÓWIENIE 2025'!G352)</f>
        <v>0</v>
      </c>
    </row>
    <row r="349" spans="1:5" ht="29.05" customHeight="1">
      <c r="A349" s="15">
        <f t="shared" si="5"/>
        <v>0</v>
      </c>
      <c r="C349" s="80" t="s">
        <v>1213</v>
      </c>
      <c r="D349" s="81" t="s">
        <v>1833</v>
      </c>
      <c r="E349" s="101">
        <f>SUM('ZAMÓWIENIE 2025'!G353)</f>
        <v>0</v>
      </c>
    </row>
    <row r="350" spans="1:5" ht="29.05" customHeight="1">
      <c r="A350" s="15">
        <f t="shared" si="5"/>
        <v>0</v>
      </c>
      <c r="C350" s="80" t="s">
        <v>1214</v>
      </c>
      <c r="D350" s="81" t="s">
        <v>1835</v>
      </c>
      <c r="E350" s="101">
        <f>SUM('ZAMÓWIENIE 2025'!G354)</f>
        <v>0</v>
      </c>
    </row>
    <row r="351" spans="1:5" ht="29.05" customHeight="1">
      <c r="A351" s="15">
        <f t="shared" si="5"/>
        <v>0</v>
      </c>
      <c r="C351" s="80" t="s">
        <v>1215</v>
      </c>
      <c r="D351" s="81" t="s">
        <v>1837</v>
      </c>
      <c r="E351" s="101">
        <f>SUM('ZAMÓWIENIE 2025'!G355)</f>
        <v>0</v>
      </c>
    </row>
    <row r="352" spans="1:5" ht="29.05" customHeight="1">
      <c r="A352" s="15">
        <f t="shared" si="5"/>
        <v>0</v>
      </c>
      <c r="C352" s="80" t="s">
        <v>1216</v>
      </c>
      <c r="D352" s="81" t="s">
        <v>1839</v>
      </c>
      <c r="E352" s="101">
        <f>SUM('ZAMÓWIENIE 2025'!G356)</f>
        <v>0</v>
      </c>
    </row>
    <row r="353" spans="1:5" ht="29.05" customHeight="1">
      <c r="A353" s="15">
        <f t="shared" si="5"/>
        <v>0</v>
      </c>
      <c r="C353" s="80" t="s">
        <v>1841</v>
      </c>
      <c r="D353" s="81" t="s">
        <v>1842</v>
      </c>
      <c r="E353" s="101">
        <f>SUM('ZAMÓWIENIE 2025'!G357)</f>
        <v>0</v>
      </c>
    </row>
    <row r="354" spans="1:5" ht="29.05" customHeight="1">
      <c r="A354" s="15">
        <f t="shared" si="5"/>
        <v>0</v>
      </c>
      <c r="C354" s="80" t="s">
        <v>1217</v>
      </c>
      <c r="D354" s="81" t="s">
        <v>1844</v>
      </c>
      <c r="E354" s="101">
        <f>SUM('ZAMÓWIENIE 2025'!G358)</f>
        <v>0</v>
      </c>
    </row>
    <row r="355" spans="1:5" ht="29.05" customHeight="1">
      <c r="A355" s="15">
        <f t="shared" si="5"/>
        <v>0</v>
      </c>
      <c r="C355" s="80" t="s">
        <v>1218</v>
      </c>
      <c r="D355" s="81" t="s">
        <v>1845</v>
      </c>
      <c r="E355" s="101">
        <f>SUM('ZAMÓWIENIE 2025'!G359)</f>
        <v>0</v>
      </c>
    </row>
    <row r="356" spans="1:5" ht="29.05" customHeight="1">
      <c r="A356" s="15">
        <f t="shared" si="5"/>
        <v>0</v>
      </c>
      <c r="C356" s="80" t="s">
        <v>1846</v>
      </c>
      <c r="D356" s="81" t="s">
        <v>1847</v>
      </c>
      <c r="E356" s="101">
        <f>SUM('ZAMÓWIENIE 2025'!G360)</f>
        <v>0</v>
      </c>
    </row>
    <row r="357" spans="1:5" ht="29.05" customHeight="1">
      <c r="A357" s="15">
        <f t="shared" si="5"/>
        <v>0</v>
      </c>
      <c r="C357" s="80" t="s">
        <v>1849</v>
      </c>
      <c r="D357" s="81" t="s">
        <v>1850</v>
      </c>
      <c r="E357" s="101">
        <f>SUM('ZAMÓWIENIE 2025'!G361)</f>
        <v>0</v>
      </c>
    </row>
    <row r="358" spans="1:5" ht="29.05" customHeight="1">
      <c r="A358" s="15">
        <f t="shared" si="5"/>
        <v>0</v>
      </c>
      <c r="C358" s="80" t="s">
        <v>1219</v>
      </c>
      <c r="D358" s="81" t="s">
        <v>1852</v>
      </c>
      <c r="E358" s="101">
        <f>SUM('ZAMÓWIENIE 2025'!G362)</f>
        <v>0</v>
      </c>
    </row>
    <row r="359" spans="1:5" ht="29.05" customHeight="1">
      <c r="A359" s="15">
        <f t="shared" si="5"/>
        <v>0</v>
      </c>
      <c r="C359" s="80" t="s">
        <v>1853</v>
      </c>
      <c r="D359" s="81" t="s">
        <v>1854</v>
      </c>
      <c r="E359" s="101">
        <f>SUM('ZAMÓWIENIE 2025'!G363)</f>
        <v>0</v>
      </c>
    </row>
    <row r="360" spans="1:5" ht="29.05" customHeight="1">
      <c r="A360" s="15">
        <f t="shared" si="5"/>
        <v>0</v>
      </c>
      <c r="C360" s="80" t="s">
        <v>1220</v>
      </c>
      <c r="D360" s="81" t="s">
        <v>1855</v>
      </c>
      <c r="E360" s="101">
        <f>SUM('ZAMÓWIENIE 2025'!G364)</f>
        <v>0</v>
      </c>
    </row>
    <row r="361" spans="1:5" ht="29.05" customHeight="1">
      <c r="A361" s="15">
        <f t="shared" si="5"/>
        <v>0</v>
      </c>
      <c r="C361" s="80" t="s">
        <v>283</v>
      </c>
      <c r="D361" s="81" t="s">
        <v>1856</v>
      </c>
      <c r="E361" s="101">
        <f>SUM('ZAMÓWIENIE 2025'!G365)</f>
        <v>0</v>
      </c>
    </row>
    <row r="362" spans="1:5" ht="29.05" customHeight="1">
      <c r="A362" s="15">
        <f t="shared" si="5"/>
        <v>0</v>
      </c>
      <c r="C362" s="80" t="s">
        <v>284</v>
      </c>
      <c r="D362" s="81" t="s">
        <v>1858</v>
      </c>
      <c r="E362" s="101">
        <f>SUM('ZAMÓWIENIE 2025'!G366)</f>
        <v>0</v>
      </c>
    </row>
    <row r="363" spans="1:5" ht="29.05" customHeight="1">
      <c r="A363" s="15">
        <f t="shared" si="5"/>
        <v>0</v>
      </c>
      <c r="C363" s="80" t="s">
        <v>285</v>
      </c>
      <c r="D363" s="81" t="s">
        <v>1859</v>
      </c>
      <c r="E363" s="101">
        <f>SUM('ZAMÓWIENIE 2025'!G367)</f>
        <v>0</v>
      </c>
    </row>
    <row r="364" spans="1:5" ht="29.05" customHeight="1">
      <c r="A364" s="15">
        <f t="shared" si="5"/>
        <v>0</v>
      </c>
      <c r="C364" s="80" t="s">
        <v>286</v>
      </c>
      <c r="D364" s="81" t="s">
        <v>1860</v>
      </c>
      <c r="E364" s="101">
        <f>SUM('ZAMÓWIENIE 2025'!G368)</f>
        <v>0</v>
      </c>
    </row>
    <row r="365" spans="1:5" ht="29.05" customHeight="1">
      <c r="A365" s="15">
        <f t="shared" si="5"/>
        <v>0</v>
      </c>
      <c r="C365" s="80" t="s">
        <v>287</v>
      </c>
      <c r="D365" s="81" t="s">
        <v>1861</v>
      </c>
      <c r="E365" s="101">
        <f>SUM('ZAMÓWIENIE 2025'!G369)</f>
        <v>0</v>
      </c>
    </row>
    <row r="366" spans="1:5" ht="29.05" customHeight="1">
      <c r="A366" s="15">
        <f t="shared" si="5"/>
        <v>0</v>
      </c>
      <c r="C366" s="80" t="s">
        <v>288</v>
      </c>
      <c r="D366" s="81" t="s">
        <v>1862</v>
      </c>
      <c r="E366" s="101">
        <f>SUM('ZAMÓWIENIE 2025'!G370)</f>
        <v>0</v>
      </c>
    </row>
    <row r="367" spans="1:5" ht="29.05" customHeight="1">
      <c r="A367" s="15">
        <f t="shared" si="5"/>
        <v>0</v>
      </c>
      <c r="C367" s="80" t="s">
        <v>1863</v>
      </c>
      <c r="D367" s="81" t="s">
        <v>1864</v>
      </c>
      <c r="E367" s="101">
        <f>SUM('ZAMÓWIENIE 2025'!G371)</f>
        <v>0</v>
      </c>
    </row>
    <row r="368" spans="1:5" ht="29.05" customHeight="1">
      <c r="A368" s="15">
        <f t="shared" si="5"/>
        <v>0</v>
      </c>
      <c r="C368" s="80" t="s">
        <v>289</v>
      </c>
      <c r="D368" s="81" t="s">
        <v>1861</v>
      </c>
      <c r="E368" s="101">
        <f>SUM('ZAMÓWIENIE 2025'!G372)</f>
        <v>0</v>
      </c>
    </row>
    <row r="369" spans="1:5" ht="29.05" customHeight="1">
      <c r="A369" s="15">
        <f t="shared" si="5"/>
        <v>0</v>
      </c>
      <c r="C369" s="80" t="s">
        <v>1221</v>
      </c>
      <c r="D369" s="81" t="s">
        <v>1865</v>
      </c>
      <c r="E369" s="101">
        <f>SUM('ZAMÓWIENIE 2025'!G373)</f>
        <v>0</v>
      </c>
    </row>
    <row r="370" spans="1:5" ht="29.05" customHeight="1">
      <c r="A370" s="15">
        <f t="shared" si="5"/>
        <v>0</v>
      </c>
      <c r="C370" s="80" t="s">
        <v>1222</v>
      </c>
      <c r="D370" s="81" t="s">
        <v>1866</v>
      </c>
      <c r="E370" s="101">
        <f>SUM('ZAMÓWIENIE 2025'!G374)</f>
        <v>0</v>
      </c>
    </row>
    <row r="371" spans="1:5" ht="29.05" customHeight="1">
      <c r="A371" s="15">
        <f t="shared" si="5"/>
        <v>0</v>
      </c>
      <c r="C371" s="80" t="s">
        <v>1223</v>
      </c>
      <c r="D371" s="81" t="s">
        <v>1867</v>
      </c>
      <c r="E371" s="101">
        <f>SUM('ZAMÓWIENIE 2025'!G375)</f>
        <v>0</v>
      </c>
    </row>
    <row r="372" spans="1:5" ht="29.05" customHeight="1">
      <c r="A372" s="15">
        <f t="shared" si="5"/>
        <v>0</v>
      </c>
      <c r="C372" s="80" t="s">
        <v>1224</v>
      </c>
      <c r="D372" s="81" t="s">
        <v>1868</v>
      </c>
      <c r="E372" s="101">
        <f>SUM('ZAMÓWIENIE 2025'!G376)</f>
        <v>0</v>
      </c>
    </row>
    <row r="373" spans="1:5" ht="29.05" customHeight="1">
      <c r="A373" s="15">
        <f t="shared" si="5"/>
        <v>0</v>
      </c>
      <c r="C373" s="80" t="s">
        <v>1225</v>
      </c>
      <c r="D373" s="81" t="s">
        <v>1869</v>
      </c>
      <c r="E373" s="101">
        <f>SUM('ZAMÓWIENIE 2025'!G377)</f>
        <v>0</v>
      </c>
    </row>
    <row r="374" spans="1:5" ht="29.05" customHeight="1">
      <c r="A374" s="15">
        <f t="shared" si="5"/>
        <v>0</v>
      </c>
      <c r="C374" s="80" t="s">
        <v>1226</v>
      </c>
      <c r="D374" s="81" t="s">
        <v>1870</v>
      </c>
      <c r="E374" s="101">
        <f>SUM('ZAMÓWIENIE 2025'!G378)</f>
        <v>0</v>
      </c>
    </row>
    <row r="375" spans="1:5" ht="29.05" customHeight="1">
      <c r="A375" s="15">
        <f t="shared" si="5"/>
        <v>0</v>
      </c>
      <c r="C375" s="80" t="s">
        <v>1227</v>
      </c>
      <c r="D375" s="81" t="s">
        <v>1871</v>
      </c>
      <c r="E375" s="101">
        <f>SUM('ZAMÓWIENIE 2025'!G379)</f>
        <v>0</v>
      </c>
    </row>
    <row r="376" spans="1:5" ht="29.05" customHeight="1">
      <c r="A376" s="15">
        <f t="shared" si="5"/>
        <v>0</v>
      </c>
      <c r="C376" s="80" t="s">
        <v>1228</v>
      </c>
      <c r="D376" s="81" t="s">
        <v>1873</v>
      </c>
      <c r="E376" s="101">
        <f>SUM('ZAMÓWIENIE 2025'!G380)</f>
        <v>0</v>
      </c>
    </row>
    <row r="377" spans="1:5" ht="29.05" customHeight="1">
      <c r="A377" s="15">
        <f t="shared" si="5"/>
        <v>0</v>
      </c>
      <c r="C377" s="80" t="s">
        <v>1229</v>
      </c>
      <c r="D377" s="81" t="s">
        <v>1874</v>
      </c>
      <c r="E377" s="101">
        <f>SUM('ZAMÓWIENIE 2025'!G381)</f>
        <v>0</v>
      </c>
    </row>
    <row r="378" spans="1:5" ht="29.05" customHeight="1">
      <c r="A378" s="15">
        <f t="shared" si="5"/>
        <v>0</v>
      </c>
      <c r="C378" s="80" t="s">
        <v>1230</v>
      </c>
      <c r="D378" s="81" t="s">
        <v>1876</v>
      </c>
      <c r="E378" s="101">
        <f>SUM('ZAMÓWIENIE 2025'!G382)</f>
        <v>0</v>
      </c>
    </row>
    <row r="379" spans="1:5" ht="29.05" customHeight="1">
      <c r="A379" s="15">
        <f t="shared" si="5"/>
        <v>0</v>
      </c>
      <c r="C379" s="80" t="s">
        <v>1231</v>
      </c>
      <c r="D379" s="81" t="s">
        <v>1877</v>
      </c>
      <c r="E379" s="101">
        <f>SUM('ZAMÓWIENIE 2025'!G383)</f>
        <v>0</v>
      </c>
    </row>
    <row r="380" spans="1:5" ht="29.05" customHeight="1">
      <c r="A380" s="15">
        <f t="shared" si="5"/>
        <v>0</v>
      </c>
      <c r="C380" s="80" t="s">
        <v>290</v>
      </c>
      <c r="D380" s="81" t="s">
        <v>1878</v>
      </c>
      <c r="E380" s="101">
        <f>SUM('ZAMÓWIENIE 2025'!G384)</f>
        <v>0</v>
      </c>
    </row>
    <row r="381" spans="1:5" ht="29.05" customHeight="1">
      <c r="A381" s="15">
        <f t="shared" ref="A381:A444" si="6">$A$2</f>
        <v>0</v>
      </c>
      <c r="C381" s="80" t="s">
        <v>291</v>
      </c>
      <c r="D381" s="81" t="s">
        <v>1879</v>
      </c>
      <c r="E381" s="101">
        <f>SUM('ZAMÓWIENIE 2025'!G385)</f>
        <v>0</v>
      </c>
    </row>
    <row r="382" spans="1:5" ht="29.05" customHeight="1">
      <c r="A382" s="15">
        <f t="shared" si="6"/>
        <v>0</v>
      </c>
      <c r="C382" s="80" t="s">
        <v>292</v>
      </c>
      <c r="D382" s="81" t="s">
        <v>1880</v>
      </c>
      <c r="E382" s="101">
        <f>SUM('ZAMÓWIENIE 2025'!G386)</f>
        <v>0</v>
      </c>
    </row>
    <row r="383" spans="1:5" ht="29.05" customHeight="1">
      <c r="A383" s="15">
        <f t="shared" si="6"/>
        <v>0</v>
      </c>
      <c r="C383" s="80" t="s">
        <v>293</v>
      </c>
      <c r="D383" s="81" t="s">
        <v>1881</v>
      </c>
      <c r="E383" s="101">
        <f>SUM('ZAMÓWIENIE 2025'!G387)</f>
        <v>0</v>
      </c>
    </row>
    <row r="384" spans="1:5" ht="29.05" customHeight="1">
      <c r="A384" s="15">
        <f t="shared" si="6"/>
        <v>0</v>
      </c>
      <c r="C384" s="80" t="s">
        <v>294</v>
      </c>
      <c r="D384" s="81" t="s">
        <v>1882</v>
      </c>
      <c r="E384" s="101">
        <f>SUM('ZAMÓWIENIE 2025'!G388)</f>
        <v>0</v>
      </c>
    </row>
    <row r="385" spans="1:5" ht="29.05" customHeight="1">
      <c r="A385" s="15">
        <f t="shared" si="6"/>
        <v>0</v>
      </c>
      <c r="C385" s="80" t="s">
        <v>295</v>
      </c>
      <c r="D385" s="81" t="s">
        <v>1883</v>
      </c>
      <c r="E385" s="101">
        <f>SUM('ZAMÓWIENIE 2025'!G389)</f>
        <v>0</v>
      </c>
    </row>
    <row r="386" spans="1:5" ht="29.05" customHeight="1">
      <c r="A386" s="15">
        <f t="shared" si="6"/>
        <v>0</v>
      </c>
      <c r="C386" s="80" t="s">
        <v>296</v>
      </c>
      <c r="D386" s="81" t="s">
        <v>1883</v>
      </c>
      <c r="E386" s="101">
        <f>SUM('ZAMÓWIENIE 2025'!G390)</f>
        <v>0</v>
      </c>
    </row>
    <row r="387" spans="1:5" ht="29.05" customHeight="1">
      <c r="A387" s="15">
        <f t="shared" si="6"/>
        <v>0</v>
      </c>
      <c r="C387" s="80" t="s">
        <v>297</v>
      </c>
      <c r="D387" s="81" t="s">
        <v>1884</v>
      </c>
      <c r="E387" s="101">
        <f>SUM('ZAMÓWIENIE 2025'!G391)</f>
        <v>0</v>
      </c>
    </row>
    <row r="388" spans="1:5" ht="29.05" customHeight="1">
      <c r="A388" s="15">
        <f t="shared" si="6"/>
        <v>0</v>
      </c>
      <c r="C388" s="80" t="s">
        <v>298</v>
      </c>
      <c r="D388" s="81" t="s">
        <v>1884</v>
      </c>
      <c r="E388" s="101">
        <f>SUM('ZAMÓWIENIE 2025'!G392)</f>
        <v>0</v>
      </c>
    </row>
    <row r="389" spans="1:5" ht="29.05" customHeight="1">
      <c r="A389" s="15">
        <f t="shared" si="6"/>
        <v>0</v>
      </c>
      <c r="C389" s="80" t="s">
        <v>299</v>
      </c>
      <c r="D389" s="81" t="s">
        <v>1884</v>
      </c>
      <c r="E389" s="101">
        <f>SUM('ZAMÓWIENIE 2025'!G393)</f>
        <v>0</v>
      </c>
    </row>
    <row r="390" spans="1:5" ht="29.05" customHeight="1">
      <c r="A390" s="15">
        <f t="shared" si="6"/>
        <v>0</v>
      </c>
      <c r="C390" s="80" t="s">
        <v>300</v>
      </c>
      <c r="D390" s="81" t="s">
        <v>1884</v>
      </c>
      <c r="E390" s="101">
        <f>SUM('ZAMÓWIENIE 2025'!G394)</f>
        <v>0</v>
      </c>
    </row>
    <row r="391" spans="1:5" ht="29.05" customHeight="1">
      <c r="A391" s="15">
        <f t="shared" si="6"/>
        <v>0</v>
      </c>
      <c r="C391" s="80" t="s">
        <v>301</v>
      </c>
      <c r="D391" s="81" t="s">
        <v>1885</v>
      </c>
      <c r="E391" s="101">
        <f>SUM('ZAMÓWIENIE 2025'!G395)</f>
        <v>0</v>
      </c>
    </row>
    <row r="392" spans="1:5" ht="29.05" customHeight="1">
      <c r="A392" s="15">
        <f t="shared" si="6"/>
        <v>0</v>
      </c>
      <c r="C392" s="80" t="s">
        <v>302</v>
      </c>
      <c r="D392" s="81" t="s">
        <v>1886</v>
      </c>
      <c r="E392" s="101">
        <f>SUM('ZAMÓWIENIE 2025'!G396)</f>
        <v>0</v>
      </c>
    </row>
    <row r="393" spans="1:5" ht="29.05" customHeight="1">
      <c r="A393" s="15">
        <f t="shared" si="6"/>
        <v>0</v>
      </c>
      <c r="C393" s="80" t="s">
        <v>303</v>
      </c>
      <c r="D393" s="81" t="s">
        <v>1887</v>
      </c>
      <c r="E393" s="101">
        <f>SUM('ZAMÓWIENIE 2025'!G397)</f>
        <v>0</v>
      </c>
    </row>
    <row r="394" spans="1:5" ht="29.05" customHeight="1">
      <c r="A394" s="15">
        <f t="shared" si="6"/>
        <v>0</v>
      </c>
      <c r="C394" s="80" t="s">
        <v>304</v>
      </c>
      <c r="D394" s="81" t="s">
        <v>1888</v>
      </c>
      <c r="E394" s="101">
        <f>SUM('ZAMÓWIENIE 2025'!G398)</f>
        <v>0</v>
      </c>
    </row>
    <row r="395" spans="1:5" ht="29.05" customHeight="1">
      <c r="A395" s="15">
        <f t="shared" si="6"/>
        <v>0</v>
      </c>
      <c r="C395" s="80" t="s">
        <v>305</v>
      </c>
      <c r="D395" s="81" t="s">
        <v>1890</v>
      </c>
      <c r="E395" s="101">
        <f>SUM('ZAMÓWIENIE 2025'!G399)</f>
        <v>0</v>
      </c>
    </row>
    <row r="396" spans="1:5" ht="29.05" customHeight="1">
      <c r="A396" s="15">
        <f t="shared" si="6"/>
        <v>0</v>
      </c>
      <c r="C396" s="80" t="s">
        <v>306</v>
      </c>
      <c r="D396" s="81" t="s">
        <v>1892</v>
      </c>
      <c r="E396" s="101">
        <f>SUM('ZAMÓWIENIE 2025'!G400)</f>
        <v>0</v>
      </c>
    </row>
    <row r="397" spans="1:5" ht="29.05" customHeight="1">
      <c r="A397" s="15">
        <f t="shared" si="6"/>
        <v>0</v>
      </c>
      <c r="C397" s="80" t="s">
        <v>307</v>
      </c>
      <c r="D397" s="81" t="s">
        <v>1894</v>
      </c>
      <c r="E397" s="101">
        <f>SUM('ZAMÓWIENIE 2025'!G401)</f>
        <v>0</v>
      </c>
    </row>
    <row r="398" spans="1:5" ht="29.05" customHeight="1">
      <c r="A398" s="15">
        <f t="shared" si="6"/>
        <v>0</v>
      </c>
      <c r="C398" s="80" t="s">
        <v>308</v>
      </c>
      <c r="D398" s="81" t="s">
        <v>1895</v>
      </c>
      <c r="E398" s="101">
        <f>SUM('ZAMÓWIENIE 2025'!G402)</f>
        <v>0</v>
      </c>
    </row>
    <row r="399" spans="1:5" ht="29.05" customHeight="1">
      <c r="A399" s="15">
        <f t="shared" si="6"/>
        <v>0</v>
      </c>
      <c r="C399" s="80" t="s">
        <v>309</v>
      </c>
      <c r="D399" s="81" t="s">
        <v>1896</v>
      </c>
      <c r="E399" s="101">
        <f>SUM('ZAMÓWIENIE 2025'!G403)</f>
        <v>0</v>
      </c>
    </row>
    <row r="400" spans="1:5" ht="29.05" customHeight="1">
      <c r="A400" s="15">
        <f t="shared" si="6"/>
        <v>0</v>
      </c>
      <c r="C400" s="80" t="s">
        <v>310</v>
      </c>
      <c r="D400" s="81" t="s">
        <v>1897</v>
      </c>
      <c r="E400" s="101">
        <f>SUM('ZAMÓWIENIE 2025'!G404)</f>
        <v>0</v>
      </c>
    </row>
    <row r="401" spans="1:5" ht="29.05" customHeight="1">
      <c r="A401" s="15">
        <f t="shared" si="6"/>
        <v>0</v>
      </c>
      <c r="C401" s="80" t="s">
        <v>311</v>
      </c>
      <c r="D401" s="81" t="s">
        <v>1898</v>
      </c>
      <c r="E401" s="101">
        <f>SUM('ZAMÓWIENIE 2025'!G405)</f>
        <v>0</v>
      </c>
    </row>
    <row r="402" spans="1:5" ht="29.05" customHeight="1">
      <c r="A402" s="15">
        <f t="shared" si="6"/>
        <v>0</v>
      </c>
      <c r="C402" s="80" t="s">
        <v>313</v>
      </c>
      <c r="D402" s="81" t="s">
        <v>1899</v>
      </c>
      <c r="E402" s="101">
        <f>SUM('ZAMÓWIENIE 2025'!G406)</f>
        <v>0</v>
      </c>
    </row>
    <row r="403" spans="1:5" ht="29.05" customHeight="1">
      <c r="A403" s="15">
        <f t="shared" si="6"/>
        <v>0</v>
      </c>
      <c r="C403" s="80" t="s">
        <v>312</v>
      </c>
      <c r="D403" s="81" t="s">
        <v>1900</v>
      </c>
      <c r="E403" s="101">
        <f>SUM('ZAMÓWIENIE 2025'!G407)</f>
        <v>0</v>
      </c>
    </row>
    <row r="404" spans="1:5" ht="29.05" customHeight="1">
      <c r="A404" s="15">
        <f t="shared" si="6"/>
        <v>0</v>
      </c>
      <c r="C404" s="80" t="s">
        <v>314</v>
      </c>
      <c r="D404" s="81" t="s">
        <v>1901</v>
      </c>
      <c r="E404" s="101">
        <f>SUM('ZAMÓWIENIE 2025'!G408)</f>
        <v>0</v>
      </c>
    </row>
    <row r="405" spans="1:5" ht="29.05" customHeight="1">
      <c r="A405" s="15">
        <f t="shared" si="6"/>
        <v>0</v>
      </c>
      <c r="C405" s="80" t="s">
        <v>315</v>
      </c>
      <c r="D405" s="81" t="s">
        <v>1902</v>
      </c>
      <c r="E405" s="101">
        <f>SUM('ZAMÓWIENIE 2025'!G409)</f>
        <v>0</v>
      </c>
    </row>
    <row r="406" spans="1:5" ht="29.05" customHeight="1">
      <c r="A406" s="15">
        <f t="shared" si="6"/>
        <v>0</v>
      </c>
      <c r="C406" s="80" t="s">
        <v>1172</v>
      </c>
      <c r="D406" s="81" t="s">
        <v>1903</v>
      </c>
      <c r="E406" s="101">
        <f>SUM('ZAMÓWIENIE 2025'!G410)</f>
        <v>0</v>
      </c>
    </row>
    <row r="407" spans="1:5" ht="29.05" customHeight="1">
      <c r="A407" s="15">
        <f t="shared" si="6"/>
        <v>0</v>
      </c>
      <c r="C407" s="80" t="s">
        <v>316</v>
      </c>
      <c r="D407" s="81" t="s">
        <v>1904</v>
      </c>
      <c r="E407" s="101">
        <f>SUM('ZAMÓWIENIE 2025'!G411)</f>
        <v>0</v>
      </c>
    </row>
    <row r="408" spans="1:5" ht="29.05" customHeight="1">
      <c r="A408" s="15">
        <f t="shared" si="6"/>
        <v>0</v>
      </c>
      <c r="C408" s="80" t="s">
        <v>317</v>
      </c>
      <c r="D408" s="81" t="s">
        <v>1905</v>
      </c>
      <c r="E408" s="101">
        <f>SUM('ZAMÓWIENIE 2025'!G412)</f>
        <v>0</v>
      </c>
    </row>
    <row r="409" spans="1:5" ht="29.05" customHeight="1">
      <c r="A409" s="15">
        <f t="shared" si="6"/>
        <v>0</v>
      </c>
      <c r="C409" s="80" t="s">
        <v>318</v>
      </c>
      <c r="D409" s="81" t="s">
        <v>1906</v>
      </c>
      <c r="E409" s="101">
        <f>SUM('ZAMÓWIENIE 2025'!G413)</f>
        <v>0</v>
      </c>
    </row>
    <row r="410" spans="1:5" ht="29.05" customHeight="1">
      <c r="A410" s="15">
        <f t="shared" si="6"/>
        <v>0</v>
      </c>
      <c r="C410" s="80" t="s">
        <v>320</v>
      </c>
      <c r="D410" s="81" t="s">
        <v>1907</v>
      </c>
      <c r="E410" s="101">
        <f>SUM('ZAMÓWIENIE 2025'!G414)</f>
        <v>0</v>
      </c>
    </row>
    <row r="411" spans="1:5" ht="29.05" customHeight="1">
      <c r="A411" s="15">
        <f t="shared" si="6"/>
        <v>0</v>
      </c>
      <c r="C411" s="80" t="s">
        <v>319</v>
      </c>
      <c r="D411" s="81" t="s">
        <v>1908</v>
      </c>
      <c r="E411" s="101">
        <f>SUM('ZAMÓWIENIE 2025'!G415)</f>
        <v>0</v>
      </c>
    </row>
    <row r="412" spans="1:5" ht="29.05" customHeight="1">
      <c r="A412" s="15">
        <f t="shared" si="6"/>
        <v>0</v>
      </c>
      <c r="C412" s="80" t="s">
        <v>321</v>
      </c>
      <c r="D412" s="81" t="s">
        <v>1909</v>
      </c>
      <c r="E412" s="101">
        <f>SUM('ZAMÓWIENIE 2025'!G416)</f>
        <v>0</v>
      </c>
    </row>
    <row r="413" spans="1:5" ht="29.05" customHeight="1">
      <c r="A413" s="15">
        <f t="shared" si="6"/>
        <v>0</v>
      </c>
      <c r="C413" s="80" t="s">
        <v>323</v>
      </c>
      <c r="D413" s="81" t="s">
        <v>1911</v>
      </c>
      <c r="E413" s="101">
        <f>SUM('ZAMÓWIENIE 2025'!G417)</f>
        <v>0</v>
      </c>
    </row>
    <row r="414" spans="1:5" ht="29.05" customHeight="1">
      <c r="A414" s="15">
        <f t="shared" si="6"/>
        <v>0</v>
      </c>
      <c r="C414" s="80" t="s">
        <v>322</v>
      </c>
      <c r="D414" s="81" t="s">
        <v>1912</v>
      </c>
      <c r="E414" s="101">
        <f>SUM('ZAMÓWIENIE 2025'!G418)</f>
        <v>0</v>
      </c>
    </row>
    <row r="415" spans="1:5" ht="29.05" customHeight="1">
      <c r="A415" s="15">
        <f t="shared" si="6"/>
        <v>0</v>
      </c>
      <c r="C415" s="80" t="s">
        <v>326</v>
      </c>
      <c r="D415" s="81" t="s">
        <v>1914</v>
      </c>
      <c r="E415" s="101">
        <f>SUM('ZAMÓWIENIE 2025'!G419)</f>
        <v>0</v>
      </c>
    </row>
    <row r="416" spans="1:5" ht="29.05" customHeight="1">
      <c r="A416" s="15">
        <f t="shared" si="6"/>
        <v>0</v>
      </c>
      <c r="C416" s="80" t="s">
        <v>325</v>
      </c>
      <c r="D416" s="81" t="s">
        <v>1915</v>
      </c>
      <c r="E416" s="101">
        <f>SUM('ZAMÓWIENIE 2025'!G420)</f>
        <v>0</v>
      </c>
    </row>
    <row r="417" spans="1:5" ht="29.05" customHeight="1">
      <c r="A417" s="15">
        <f t="shared" si="6"/>
        <v>0</v>
      </c>
      <c r="C417" s="80" t="s">
        <v>324</v>
      </c>
      <c r="D417" s="81" t="s">
        <v>1917</v>
      </c>
      <c r="E417" s="101">
        <f>SUM('ZAMÓWIENIE 2025'!G421)</f>
        <v>0</v>
      </c>
    </row>
    <row r="418" spans="1:5" ht="29.05" customHeight="1">
      <c r="A418" s="15">
        <f t="shared" si="6"/>
        <v>0</v>
      </c>
      <c r="C418" s="80" t="s">
        <v>327</v>
      </c>
      <c r="D418" s="81" t="s">
        <v>1918</v>
      </c>
      <c r="E418" s="101">
        <f>SUM('ZAMÓWIENIE 2025'!G422)</f>
        <v>0</v>
      </c>
    </row>
    <row r="419" spans="1:5" ht="29.05" customHeight="1">
      <c r="A419" s="15">
        <f t="shared" si="6"/>
        <v>0</v>
      </c>
      <c r="C419" s="80" t="s">
        <v>328</v>
      </c>
      <c r="D419" s="81" t="s">
        <v>1919</v>
      </c>
      <c r="E419" s="101">
        <f>SUM('ZAMÓWIENIE 2025'!G423)</f>
        <v>0</v>
      </c>
    </row>
    <row r="420" spans="1:5" ht="29.05" customHeight="1">
      <c r="A420" s="15">
        <f t="shared" si="6"/>
        <v>0</v>
      </c>
      <c r="C420" s="80" t="s">
        <v>329</v>
      </c>
      <c r="D420" s="81" t="s">
        <v>1920</v>
      </c>
      <c r="E420" s="101">
        <f>SUM('ZAMÓWIENIE 2025'!G424)</f>
        <v>0</v>
      </c>
    </row>
    <row r="421" spans="1:5" ht="29.05" customHeight="1">
      <c r="A421" s="15">
        <f t="shared" si="6"/>
        <v>0</v>
      </c>
      <c r="C421" s="80" t="s">
        <v>330</v>
      </c>
      <c r="D421" s="81" t="s">
        <v>1921</v>
      </c>
      <c r="E421" s="101">
        <f>SUM('ZAMÓWIENIE 2025'!G425)</f>
        <v>0</v>
      </c>
    </row>
    <row r="422" spans="1:5" ht="29.05" customHeight="1">
      <c r="A422" s="15">
        <f t="shared" si="6"/>
        <v>0</v>
      </c>
      <c r="C422" s="80" t="s">
        <v>331</v>
      </c>
      <c r="D422" s="81" t="s">
        <v>1922</v>
      </c>
      <c r="E422" s="101">
        <f>SUM('ZAMÓWIENIE 2025'!G426)</f>
        <v>0</v>
      </c>
    </row>
    <row r="423" spans="1:5" ht="29.05" customHeight="1">
      <c r="A423" s="15">
        <f t="shared" si="6"/>
        <v>0</v>
      </c>
      <c r="C423" s="80" t="s">
        <v>332</v>
      </c>
      <c r="D423" s="81" t="s">
        <v>1923</v>
      </c>
      <c r="E423" s="101">
        <f>SUM('ZAMÓWIENIE 2025'!G427)</f>
        <v>0</v>
      </c>
    </row>
    <row r="424" spans="1:5" ht="29.05" customHeight="1">
      <c r="A424" s="15">
        <f t="shared" si="6"/>
        <v>0</v>
      </c>
      <c r="C424" s="80" t="s">
        <v>333</v>
      </c>
      <c r="D424" s="81" t="s">
        <v>1924</v>
      </c>
      <c r="E424" s="101">
        <f>SUM('ZAMÓWIENIE 2025'!G428)</f>
        <v>0</v>
      </c>
    </row>
    <row r="425" spans="1:5" ht="29.05" customHeight="1">
      <c r="A425" s="15">
        <f t="shared" si="6"/>
        <v>0</v>
      </c>
      <c r="C425" s="80" t="s">
        <v>334</v>
      </c>
      <c r="D425" s="81" t="s">
        <v>1925</v>
      </c>
      <c r="E425" s="101">
        <f>SUM('ZAMÓWIENIE 2025'!G429)</f>
        <v>0</v>
      </c>
    </row>
    <row r="426" spans="1:5" ht="29.05" customHeight="1">
      <c r="A426" s="15">
        <f t="shared" si="6"/>
        <v>0</v>
      </c>
      <c r="C426" s="80" t="s">
        <v>335</v>
      </c>
      <c r="D426" s="81" t="s">
        <v>1926</v>
      </c>
      <c r="E426" s="101">
        <f>SUM('ZAMÓWIENIE 2025'!G430)</f>
        <v>0</v>
      </c>
    </row>
    <row r="427" spans="1:5" ht="29.05" customHeight="1">
      <c r="A427" s="15">
        <f t="shared" si="6"/>
        <v>0</v>
      </c>
      <c r="C427" s="80" t="s">
        <v>336</v>
      </c>
      <c r="D427" s="81" t="s">
        <v>1927</v>
      </c>
      <c r="E427" s="101">
        <f>SUM('ZAMÓWIENIE 2025'!G431)</f>
        <v>0</v>
      </c>
    </row>
    <row r="428" spans="1:5" ht="29.05" customHeight="1">
      <c r="A428" s="15">
        <f t="shared" si="6"/>
        <v>0</v>
      </c>
      <c r="C428" s="80" t="s">
        <v>337</v>
      </c>
      <c r="D428" s="81" t="s">
        <v>1928</v>
      </c>
      <c r="E428" s="101">
        <f>SUM('ZAMÓWIENIE 2025'!G432)</f>
        <v>0</v>
      </c>
    </row>
    <row r="429" spans="1:5" ht="29.05" customHeight="1">
      <c r="A429" s="15">
        <f t="shared" si="6"/>
        <v>0</v>
      </c>
      <c r="C429" s="80" t="s">
        <v>338</v>
      </c>
      <c r="D429" s="81" t="s">
        <v>1929</v>
      </c>
      <c r="E429" s="101">
        <f>SUM('ZAMÓWIENIE 2025'!G433)</f>
        <v>0</v>
      </c>
    </row>
    <row r="430" spans="1:5" ht="29.05" customHeight="1">
      <c r="A430" s="15">
        <f t="shared" si="6"/>
        <v>0</v>
      </c>
      <c r="C430" s="80" t="s">
        <v>339</v>
      </c>
      <c r="D430" s="81" t="s">
        <v>1930</v>
      </c>
      <c r="E430" s="101">
        <f>SUM('ZAMÓWIENIE 2025'!G434)</f>
        <v>0</v>
      </c>
    </row>
    <row r="431" spans="1:5" ht="29.05" customHeight="1">
      <c r="A431" s="15">
        <f t="shared" si="6"/>
        <v>0</v>
      </c>
      <c r="C431" s="80" t="s">
        <v>340</v>
      </c>
      <c r="D431" s="81" t="s">
        <v>1931</v>
      </c>
      <c r="E431" s="101">
        <f>SUM('ZAMÓWIENIE 2025'!G435)</f>
        <v>0</v>
      </c>
    </row>
    <row r="432" spans="1:5" ht="29.05" customHeight="1">
      <c r="A432" s="15">
        <f t="shared" si="6"/>
        <v>0</v>
      </c>
      <c r="C432" s="80" t="s">
        <v>1932</v>
      </c>
      <c r="D432" s="81" t="s">
        <v>1933</v>
      </c>
      <c r="E432" s="101">
        <f>SUM('ZAMÓWIENIE 2025'!G436)</f>
        <v>0</v>
      </c>
    </row>
    <row r="433" spans="1:5" ht="29.05" customHeight="1">
      <c r="A433" s="15">
        <f t="shared" si="6"/>
        <v>0</v>
      </c>
      <c r="C433" s="80" t="s">
        <v>341</v>
      </c>
      <c r="D433" s="81" t="s">
        <v>1935</v>
      </c>
      <c r="E433" s="101">
        <f>SUM('ZAMÓWIENIE 2025'!G437)</f>
        <v>0</v>
      </c>
    </row>
    <row r="434" spans="1:5" ht="29.05" customHeight="1">
      <c r="A434" s="15">
        <f t="shared" si="6"/>
        <v>0</v>
      </c>
      <c r="C434" s="80" t="s">
        <v>342</v>
      </c>
      <c r="D434" s="81" t="s">
        <v>1937</v>
      </c>
      <c r="E434" s="101">
        <f>SUM('ZAMÓWIENIE 2025'!G438)</f>
        <v>0</v>
      </c>
    </row>
    <row r="435" spans="1:5" ht="29.05" customHeight="1">
      <c r="A435" s="15">
        <f t="shared" si="6"/>
        <v>0</v>
      </c>
      <c r="C435" s="80" t="s">
        <v>343</v>
      </c>
      <c r="D435" s="81" t="s">
        <v>1938</v>
      </c>
      <c r="E435" s="101">
        <f>SUM('ZAMÓWIENIE 2025'!G439)</f>
        <v>0</v>
      </c>
    </row>
    <row r="436" spans="1:5" ht="29.05" customHeight="1">
      <c r="A436" s="15">
        <f t="shared" si="6"/>
        <v>0</v>
      </c>
      <c r="C436" s="80" t="s">
        <v>344</v>
      </c>
      <c r="D436" s="81" t="s">
        <v>1939</v>
      </c>
      <c r="E436" s="101">
        <f>SUM('ZAMÓWIENIE 2025'!G440)</f>
        <v>0</v>
      </c>
    </row>
    <row r="437" spans="1:5" ht="29.05" customHeight="1">
      <c r="A437" s="15">
        <f t="shared" si="6"/>
        <v>0</v>
      </c>
      <c r="C437" s="80" t="s">
        <v>345</v>
      </c>
      <c r="D437" s="81" t="s">
        <v>1940</v>
      </c>
      <c r="E437" s="101">
        <f>SUM('ZAMÓWIENIE 2025'!G441)</f>
        <v>0</v>
      </c>
    </row>
    <row r="438" spans="1:5" ht="29.05" customHeight="1">
      <c r="A438" s="15">
        <f t="shared" si="6"/>
        <v>0</v>
      </c>
      <c r="C438" s="80" t="s">
        <v>346</v>
      </c>
      <c r="D438" s="81" t="s">
        <v>1941</v>
      </c>
      <c r="E438" s="101">
        <f>SUM('ZAMÓWIENIE 2025'!G442)</f>
        <v>0</v>
      </c>
    </row>
    <row r="439" spans="1:5" ht="29.05" customHeight="1">
      <c r="A439" s="15">
        <f t="shared" si="6"/>
        <v>0</v>
      </c>
      <c r="C439" s="80" t="s">
        <v>347</v>
      </c>
      <c r="D439" s="81" t="s">
        <v>1942</v>
      </c>
      <c r="E439" s="101">
        <f>SUM('ZAMÓWIENIE 2025'!G443)</f>
        <v>0</v>
      </c>
    </row>
    <row r="440" spans="1:5" ht="29.05" customHeight="1">
      <c r="A440" s="15">
        <f t="shared" si="6"/>
        <v>0</v>
      </c>
      <c r="C440" s="80" t="s">
        <v>348</v>
      </c>
      <c r="D440" s="81" t="s">
        <v>1943</v>
      </c>
      <c r="E440" s="101">
        <f>SUM('ZAMÓWIENIE 2025'!G444)</f>
        <v>0</v>
      </c>
    </row>
    <row r="441" spans="1:5" ht="29.05" customHeight="1">
      <c r="A441" s="15">
        <f t="shared" si="6"/>
        <v>0</v>
      </c>
      <c r="C441" s="80" t="s">
        <v>349</v>
      </c>
      <c r="D441" s="81" t="s">
        <v>1944</v>
      </c>
      <c r="E441" s="101">
        <f>SUM('ZAMÓWIENIE 2025'!G445)</f>
        <v>0</v>
      </c>
    </row>
    <row r="442" spans="1:5" ht="29.05" customHeight="1">
      <c r="A442" s="15">
        <f t="shared" si="6"/>
        <v>0</v>
      </c>
      <c r="C442" s="80" t="s">
        <v>350</v>
      </c>
      <c r="D442" s="81" t="s">
        <v>1945</v>
      </c>
      <c r="E442" s="101">
        <f>SUM('ZAMÓWIENIE 2025'!G446)</f>
        <v>0</v>
      </c>
    </row>
    <row r="443" spans="1:5" ht="29.05" customHeight="1">
      <c r="A443" s="15">
        <f t="shared" si="6"/>
        <v>0</v>
      </c>
      <c r="C443" s="80" t="s">
        <v>344</v>
      </c>
      <c r="D443" s="81" t="s">
        <v>1946</v>
      </c>
      <c r="E443" s="101">
        <f>SUM('ZAMÓWIENIE 2025'!G447)</f>
        <v>0</v>
      </c>
    </row>
    <row r="444" spans="1:5" ht="29.05" customHeight="1">
      <c r="A444" s="15">
        <f t="shared" si="6"/>
        <v>0</v>
      </c>
      <c r="C444" s="80" t="s">
        <v>351</v>
      </c>
      <c r="D444" s="81" t="s">
        <v>1947</v>
      </c>
      <c r="E444" s="101">
        <f>SUM('ZAMÓWIENIE 2025'!G448)</f>
        <v>0</v>
      </c>
    </row>
    <row r="445" spans="1:5" ht="29.05" customHeight="1">
      <c r="A445" s="15">
        <f t="shared" ref="A445:A501" si="7">$A$2</f>
        <v>0</v>
      </c>
      <c r="C445" s="80" t="s">
        <v>352</v>
      </c>
      <c r="D445" s="81" t="s">
        <v>1948</v>
      </c>
      <c r="E445" s="101">
        <f>SUM('ZAMÓWIENIE 2025'!G449)</f>
        <v>0</v>
      </c>
    </row>
    <row r="446" spans="1:5" ht="29.05" customHeight="1">
      <c r="A446" s="15">
        <f t="shared" si="7"/>
        <v>0</v>
      </c>
      <c r="C446" s="80" t="s">
        <v>353</v>
      </c>
      <c r="D446" s="81" t="s">
        <v>1949</v>
      </c>
      <c r="E446" s="101">
        <f>SUM('ZAMÓWIENIE 2025'!G450)</f>
        <v>0</v>
      </c>
    </row>
    <row r="447" spans="1:5" ht="29.05" customHeight="1">
      <c r="A447" s="15">
        <f t="shared" si="7"/>
        <v>0</v>
      </c>
      <c r="C447" s="80" t="s">
        <v>354</v>
      </c>
      <c r="D447" s="81" t="s">
        <v>1950</v>
      </c>
      <c r="E447" s="101">
        <f>SUM('ZAMÓWIENIE 2025'!G451)</f>
        <v>0</v>
      </c>
    </row>
    <row r="448" spans="1:5" ht="29.05" customHeight="1">
      <c r="A448" s="15">
        <f t="shared" si="7"/>
        <v>0</v>
      </c>
      <c r="C448" s="80" t="s">
        <v>355</v>
      </c>
      <c r="D448" s="81" t="s">
        <v>1951</v>
      </c>
      <c r="E448" s="101">
        <f>SUM('ZAMÓWIENIE 2025'!G452)</f>
        <v>0</v>
      </c>
    </row>
    <row r="449" spans="1:5" ht="29.05" customHeight="1">
      <c r="A449" s="15">
        <f t="shared" si="7"/>
        <v>0</v>
      </c>
      <c r="C449" s="80" t="s">
        <v>356</v>
      </c>
      <c r="D449" s="81" t="s">
        <v>1952</v>
      </c>
      <c r="E449" s="101">
        <f>SUM('ZAMÓWIENIE 2025'!G453)</f>
        <v>0</v>
      </c>
    </row>
    <row r="450" spans="1:5" ht="29.05" customHeight="1">
      <c r="A450" s="15">
        <f t="shared" si="7"/>
        <v>0</v>
      </c>
      <c r="C450" s="80" t="s">
        <v>357</v>
      </c>
      <c r="D450" s="81" t="s">
        <v>1953</v>
      </c>
      <c r="E450" s="101">
        <f>SUM('ZAMÓWIENIE 2025'!G454)</f>
        <v>0</v>
      </c>
    </row>
    <row r="451" spans="1:5" ht="29.05" customHeight="1">
      <c r="A451" s="15">
        <f t="shared" si="7"/>
        <v>0</v>
      </c>
      <c r="C451" s="80" t="s">
        <v>358</v>
      </c>
      <c r="D451" s="81" t="s">
        <v>1954</v>
      </c>
      <c r="E451" s="101">
        <f>SUM('ZAMÓWIENIE 2025'!G455)</f>
        <v>0</v>
      </c>
    </row>
    <row r="452" spans="1:5" ht="29.05" customHeight="1">
      <c r="A452" s="15">
        <f t="shared" si="7"/>
        <v>0</v>
      </c>
      <c r="C452" s="80" t="s">
        <v>359</v>
      </c>
      <c r="D452" s="81" t="s">
        <v>1955</v>
      </c>
      <c r="E452" s="101">
        <f>SUM('ZAMÓWIENIE 2025'!G456)</f>
        <v>0</v>
      </c>
    </row>
    <row r="453" spans="1:5" ht="29.05" customHeight="1">
      <c r="A453" s="15">
        <f t="shared" si="7"/>
        <v>0</v>
      </c>
      <c r="C453" s="80" t="s">
        <v>360</v>
      </c>
      <c r="D453" s="81" t="s">
        <v>1956</v>
      </c>
      <c r="E453" s="101">
        <f>SUM('ZAMÓWIENIE 2025'!G457)</f>
        <v>0</v>
      </c>
    </row>
    <row r="454" spans="1:5" ht="29.05" customHeight="1">
      <c r="A454" s="15">
        <f t="shared" si="7"/>
        <v>0</v>
      </c>
      <c r="C454" s="80" t="s">
        <v>361</v>
      </c>
      <c r="D454" s="81" t="s">
        <v>1957</v>
      </c>
      <c r="E454" s="101">
        <f>SUM('ZAMÓWIENIE 2025'!G458)</f>
        <v>0</v>
      </c>
    </row>
    <row r="455" spans="1:5" ht="29.05" customHeight="1">
      <c r="A455" s="15">
        <f t="shared" si="7"/>
        <v>0</v>
      </c>
      <c r="C455" s="80" t="s">
        <v>362</v>
      </c>
      <c r="D455" s="81" t="s">
        <v>1958</v>
      </c>
      <c r="E455" s="101">
        <f>SUM('ZAMÓWIENIE 2025'!G459)</f>
        <v>0</v>
      </c>
    </row>
    <row r="456" spans="1:5" ht="29.05" customHeight="1">
      <c r="A456" s="15">
        <f t="shared" si="7"/>
        <v>0</v>
      </c>
      <c r="C456" s="80" t="s">
        <v>363</v>
      </c>
      <c r="D456" s="81" t="s">
        <v>1959</v>
      </c>
      <c r="E456" s="101">
        <f>SUM('ZAMÓWIENIE 2025'!G460)</f>
        <v>0</v>
      </c>
    </row>
    <row r="457" spans="1:5" ht="29.05" customHeight="1">
      <c r="A457" s="15">
        <f t="shared" si="7"/>
        <v>0</v>
      </c>
      <c r="C457" s="80" t="s">
        <v>364</v>
      </c>
      <c r="D457" s="81" t="s">
        <v>1960</v>
      </c>
      <c r="E457" s="101">
        <f>SUM('ZAMÓWIENIE 2025'!G461)</f>
        <v>0</v>
      </c>
    </row>
    <row r="458" spans="1:5" ht="29.05" customHeight="1">
      <c r="A458" s="15">
        <f t="shared" si="7"/>
        <v>0</v>
      </c>
      <c r="C458" s="80" t="s">
        <v>365</v>
      </c>
      <c r="D458" s="81" t="s">
        <v>1961</v>
      </c>
      <c r="E458" s="101">
        <f>SUM('ZAMÓWIENIE 2025'!G462)</f>
        <v>0</v>
      </c>
    </row>
    <row r="459" spans="1:5" ht="29.05" customHeight="1">
      <c r="A459" s="15">
        <f t="shared" si="7"/>
        <v>0</v>
      </c>
      <c r="C459" s="80" t="s">
        <v>366</v>
      </c>
      <c r="D459" s="81" t="s">
        <v>1962</v>
      </c>
      <c r="E459" s="101">
        <f>SUM('ZAMÓWIENIE 2025'!G463)</f>
        <v>0</v>
      </c>
    </row>
    <row r="460" spans="1:5" ht="29.05" customHeight="1">
      <c r="A460" s="15">
        <f t="shared" si="7"/>
        <v>0</v>
      </c>
      <c r="C460" s="80" t="s">
        <v>367</v>
      </c>
      <c r="D460" s="81" t="s">
        <v>1963</v>
      </c>
      <c r="E460" s="101">
        <f>SUM('ZAMÓWIENIE 2025'!G464)</f>
        <v>0</v>
      </c>
    </row>
    <row r="461" spans="1:5" ht="29.05" customHeight="1">
      <c r="A461" s="15">
        <f t="shared" si="7"/>
        <v>0</v>
      </c>
      <c r="C461" s="80" t="s">
        <v>368</v>
      </c>
      <c r="D461" s="81" t="s">
        <v>1964</v>
      </c>
      <c r="E461" s="101">
        <f>SUM('ZAMÓWIENIE 2025'!G465)</f>
        <v>0</v>
      </c>
    </row>
    <row r="462" spans="1:5" ht="29.05" customHeight="1">
      <c r="A462" s="15">
        <f t="shared" si="7"/>
        <v>0</v>
      </c>
      <c r="C462" s="80" t="s">
        <v>369</v>
      </c>
      <c r="D462" s="81" t="s">
        <v>1965</v>
      </c>
      <c r="E462" s="101">
        <f>SUM('ZAMÓWIENIE 2025'!G466)</f>
        <v>0</v>
      </c>
    </row>
    <row r="463" spans="1:5" ht="29.05" customHeight="1">
      <c r="A463" s="15">
        <f t="shared" si="7"/>
        <v>0</v>
      </c>
      <c r="C463" s="80" t="s">
        <v>370</v>
      </c>
      <c r="D463" s="81" t="s">
        <v>1966</v>
      </c>
      <c r="E463" s="101">
        <f>SUM('ZAMÓWIENIE 2025'!G467)</f>
        <v>0</v>
      </c>
    </row>
    <row r="464" spans="1:5" ht="29.05" customHeight="1">
      <c r="A464" s="15">
        <f t="shared" si="7"/>
        <v>0</v>
      </c>
      <c r="C464" s="80" t="s">
        <v>371</v>
      </c>
      <c r="D464" s="81" t="s">
        <v>1967</v>
      </c>
      <c r="E464" s="101">
        <f>SUM('ZAMÓWIENIE 2025'!G468)</f>
        <v>0</v>
      </c>
    </row>
    <row r="465" spans="1:5" ht="29.05" customHeight="1">
      <c r="A465" s="15">
        <f t="shared" si="7"/>
        <v>0</v>
      </c>
      <c r="C465" s="80" t="s">
        <v>372</v>
      </c>
      <c r="D465" s="81" t="s">
        <v>1968</v>
      </c>
      <c r="E465" s="101">
        <f>SUM('ZAMÓWIENIE 2025'!G469)</f>
        <v>0</v>
      </c>
    </row>
    <row r="466" spans="1:5" ht="29.05" customHeight="1">
      <c r="A466" s="15">
        <f t="shared" si="7"/>
        <v>0</v>
      </c>
      <c r="C466" s="80" t="s">
        <v>373</v>
      </c>
      <c r="D466" s="81" t="s">
        <v>1953</v>
      </c>
      <c r="E466" s="101">
        <f>SUM('ZAMÓWIENIE 2025'!G470)</f>
        <v>0</v>
      </c>
    </row>
    <row r="467" spans="1:5" ht="29.05" customHeight="1">
      <c r="A467" s="15">
        <f t="shared" si="7"/>
        <v>0</v>
      </c>
      <c r="C467" s="80" t="s">
        <v>374</v>
      </c>
      <c r="D467" s="81" t="s">
        <v>1955</v>
      </c>
      <c r="E467" s="101">
        <f>SUM('ZAMÓWIENIE 2025'!G471)</f>
        <v>0</v>
      </c>
    </row>
    <row r="468" spans="1:5" ht="29.05" customHeight="1">
      <c r="A468" s="15">
        <f t="shared" si="7"/>
        <v>0</v>
      </c>
      <c r="C468" s="80" t="s">
        <v>375</v>
      </c>
      <c r="D468" s="81" t="s">
        <v>1956</v>
      </c>
      <c r="E468" s="101">
        <f>SUM('ZAMÓWIENIE 2025'!G472)</f>
        <v>0</v>
      </c>
    </row>
    <row r="469" spans="1:5" ht="29.05" customHeight="1">
      <c r="A469" s="15">
        <f t="shared" si="7"/>
        <v>0</v>
      </c>
      <c r="C469" s="80" t="s">
        <v>376</v>
      </c>
      <c r="D469" s="81" t="s">
        <v>1969</v>
      </c>
      <c r="E469" s="101">
        <f>SUM('ZAMÓWIENIE 2025'!G473)</f>
        <v>0</v>
      </c>
    </row>
    <row r="470" spans="1:5" ht="29.05" customHeight="1">
      <c r="A470" s="15">
        <f t="shared" si="7"/>
        <v>0</v>
      </c>
      <c r="C470" s="80" t="s">
        <v>377</v>
      </c>
      <c r="D470" s="81" t="s">
        <v>1970</v>
      </c>
      <c r="E470" s="101">
        <f>SUM('ZAMÓWIENIE 2025'!G474)</f>
        <v>0</v>
      </c>
    </row>
    <row r="471" spans="1:5" ht="29.05" customHeight="1">
      <c r="A471" s="15">
        <f t="shared" si="7"/>
        <v>0</v>
      </c>
      <c r="C471" s="80" t="s">
        <v>378</v>
      </c>
      <c r="D471" s="81" t="s">
        <v>1971</v>
      </c>
      <c r="E471" s="101">
        <f>SUM('ZAMÓWIENIE 2025'!G475)</f>
        <v>0</v>
      </c>
    </row>
    <row r="472" spans="1:5" ht="29.05" customHeight="1">
      <c r="A472" s="15">
        <f t="shared" si="7"/>
        <v>0</v>
      </c>
      <c r="C472" s="80" t="s">
        <v>379</v>
      </c>
      <c r="D472" s="81" t="s">
        <v>1972</v>
      </c>
      <c r="E472" s="101">
        <f>SUM('ZAMÓWIENIE 2025'!G476)</f>
        <v>0</v>
      </c>
    </row>
    <row r="473" spans="1:5" ht="29.05" customHeight="1">
      <c r="A473" s="15">
        <f t="shared" si="7"/>
        <v>0</v>
      </c>
      <c r="C473" s="80" t="s">
        <v>380</v>
      </c>
      <c r="D473" s="81" t="s">
        <v>1973</v>
      </c>
      <c r="E473" s="101">
        <f>SUM('ZAMÓWIENIE 2025'!G477)</f>
        <v>0</v>
      </c>
    </row>
    <row r="474" spans="1:5" ht="29.05" customHeight="1">
      <c r="A474" s="15">
        <f t="shared" si="7"/>
        <v>0</v>
      </c>
      <c r="C474" s="80" t="s">
        <v>381</v>
      </c>
      <c r="D474" s="81" t="s">
        <v>1974</v>
      </c>
      <c r="E474" s="101">
        <f>SUM('ZAMÓWIENIE 2025'!G478)</f>
        <v>0</v>
      </c>
    </row>
    <row r="475" spans="1:5" ht="29.05" customHeight="1">
      <c r="A475" s="15">
        <f t="shared" si="7"/>
        <v>0</v>
      </c>
      <c r="C475" s="80" t="s">
        <v>382</v>
      </c>
      <c r="D475" s="81" t="s">
        <v>1975</v>
      </c>
      <c r="E475" s="101">
        <f>SUM('ZAMÓWIENIE 2025'!G479)</f>
        <v>0</v>
      </c>
    </row>
    <row r="476" spans="1:5" ht="29.05" customHeight="1">
      <c r="A476" s="15">
        <f t="shared" si="7"/>
        <v>0</v>
      </c>
      <c r="C476" s="80" t="s">
        <v>383</v>
      </c>
      <c r="D476" s="81" t="s">
        <v>1976</v>
      </c>
      <c r="E476" s="101">
        <f>SUM('ZAMÓWIENIE 2025'!G480)</f>
        <v>0</v>
      </c>
    </row>
    <row r="477" spans="1:5" ht="29.05" customHeight="1">
      <c r="A477" s="15">
        <f t="shared" si="7"/>
        <v>0</v>
      </c>
      <c r="C477" s="80" t="s">
        <v>384</v>
      </c>
      <c r="D477" s="81" t="s">
        <v>1977</v>
      </c>
      <c r="E477" s="101">
        <f>SUM('ZAMÓWIENIE 2025'!G481)</f>
        <v>0</v>
      </c>
    </row>
    <row r="478" spans="1:5" ht="29.05" customHeight="1">
      <c r="A478" s="15">
        <f t="shared" si="7"/>
        <v>0</v>
      </c>
      <c r="C478" s="80" t="s">
        <v>1232</v>
      </c>
      <c r="D478" s="81" t="s">
        <v>1978</v>
      </c>
      <c r="E478" s="101">
        <f>SUM('ZAMÓWIENIE 2025'!G482)</f>
        <v>0</v>
      </c>
    </row>
    <row r="479" spans="1:5" ht="29.05" customHeight="1">
      <c r="A479" s="15">
        <f t="shared" si="7"/>
        <v>0</v>
      </c>
      <c r="C479" s="80" t="s">
        <v>1233</v>
      </c>
      <c r="D479" s="81" t="s">
        <v>1979</v>
      </c>
      <c r="E479" s="101">
        <f>SUM('ZAMÓWIENIE 2025'!G483)</f>
        <v>0</v>
      </c>
    </row>
    <row r="480" spans="1:5" ht="29.05" customHeight="1">
      <c r="A480" s="15">
        <f t="shared" si="7"/>
        <v>0</v>
      </c>
      <c r="C480" s="80" t="s">
        <v>1234</v>
      </c>
      <c r="D480" s="81" t="s">
        <v>1980</v>
      </c>
      <c r="E480" s="101">
        <f>SUM('ZAMÓWIENIE 2025'!G484)</f>
        <v>0</v>
      </c>
    </row>
    <row r="481" spans="1:5" ht="29.05" customHeight="1">
      <c r="A481" s="15">
        <f t="shared" si="7"/>
        <v>0</v>
      </c>
      <c r="C481" s="80" t="s">
        <v>385</v>
      </c>
      <c r="D481" s="81" t="s">
        <v>1973</v>
      </c>
      <c r="E481" s="101">
        <f>SUM('ZAMÓWIENIE 2025'!G485)</f>
        <v>0</v>
      </c>
    </row>
    <row r="482" spans="1:5" ht="29.05" customHeight="1">
      <c r="A482" s="15">
        <f t="shared" si="7"/>
        <v>0</v>
      </c>
      <c r="C482" s="80" t="s">
        <v>1235</v>
      </c>
      <c r="D482" s="81" t="s">
        <v>1982</v>
      </c>
      <c r="E482" s="101">
        <f>SUM('ZAMÓWIENIE 2025'!G486)</f>
        <v>0</v>
      </c>
    </row>
    <row r="483" spans="1:5" ht="29.05" customHeight="1">
      <c r="A483" s="15">
        <f t="shared" si="7"/>
        <v>0</v>
      </c>
      <c r="C483" s="80" t="s">
        <v>386</v>
      </c>
      <c r="D483" s="81" t="s">
        <v>1974</v>
      </c>
      <c r="E483" s="101">
        <f>SUM('ZAMÓWIENIE 2025'!G487)</f>
        <v>0</v>
      </c>
    </row>
    <row r="484" spans="1:5" ht="29.05" customHeight="1">
      <c r="A484" s="15">
        <f t="shared" si="7"/>
        <v>0</v>
      </c>
      <c r="C484" s="80" t="s">
        <v>387</v>
      </c>
      <c r="D484" s="81" t="s">
        <v>1975</v>
      </c>
      <c r="E484" s="101">
        <f>SUM('ZAMÓWIENIE 2025'!G488)</f>
        <v>0</v>
      </c>
    </row>
    <row r="485" spans="1:5" ht="29.05" customHeight="1">
      <c r="A485" s="15">
        <f t="shared" si="7"/>
        <v>0</v>
      </c>
      <c r="C485" s="80" t="s">
        <v>388</v>
      </c>
      <c r="D485" s="81" t="s">
        <v>1976</v>
      </c>
      <c r="E485" s="101">
        <f>SUM('ZAMÓWIENIE 2025'!G489)</f>
        <v>0</v>
      </c>
    </row>
    <row r="486" spans="1:5" ht="29.05" customHeight="1">
      <c r="A486" s="15">
        <f t="shared" si="7"/>
        <v>0</v>
      </c>
      <c r="C486" s="80" t="s">
        <v>389</v>
      </c>
      <c r="D486" s="81" t="s">
        <v>1977</v>
      </c>
      <c r="E486" s="101">
        <f>SUM('ZAMÓWIENIE 2025'!G490)</f>
        <v>0</v>
      </c>
    </row>
    <row r="487" spans="1:5" ht="29.05" customHeight="1">
      <c r="A487" s="15">
        <f t="shared" si="7"/>
        <v>0</v>
      </c>
      <c r="C487" s="80" t="s">
        <v>390</v>
      </c>
      <c r="D487" s="81" t="s">
        <v>1984</v>
      </c>
      <c r="E487" s="101">
        <f>SUM('ZAMÓWIENIE 2025'!G491)</f>
        <v>0</v>
      </c>
    </row>
    <row r="488" spans="1:5" ht="29.05" customHeight="1">
      <c r="A488" s="15">
        <f t="shared" si="7"/>
        <v>0</v>
      </c>
      <c r="C488" s="80" t="s">
        <v>391</v>
      </c>
      <c r="D488" s="81" t="s">
        <v>1985</v>
      </c>
      <c r="E488" s="101">
        <f>SUM('ZAMÓWIENIE 2025'!G492)</f>
        <v>0</v>
      </c>
    </row>
    <row r="489" spans="1:5" ht="29.05" customHeight="1">
      <c r="A489" s="15">
        <f t="shared" si="7"/>
        <v>0</v>
      </c>
      <c r="C489" s="80" t="s">
        <v>392</v>
      </c>
      <c r="D489" s="81" t="s">
        <v>1986</v>
      </c>
      <c r="E489" s="101">
        <f>SUM('ZAMÓWIENIE 2025'!G493)</f>
        <v>0</v>
      </c>
    </row>
    <row r="490" spans="1:5" ht="29.05" customHeight="1">
      <c r="A490" s="15">
        <f t="shared" si="7"/>
        <v>0</v>
      </c>
      <c r="C490" s="80" t="s">
        <v>393</v>
      </c>
      <c r="D490" s="81" t="s">
        <v>1987</v>
      </c>
      <c r="E490" s="101">
        <f>SUM('ZAMÓWIENIE 2025'!G494)</f>
        <v>0</v>
      </c>
    </row>
    <row r="491" spans="1:5" ht="29.05" customHeight="1">
      <c r="A491" s="15">
        <f t="shared" si="7"/>
        <v>0</v>
      </c>
      <c r="C491" s="80" t="s">
        <v>394</v>
      </c>
      <c r="D491" s="81" t="s">
        <v>1988</v>
      </c>
      <c r="E491" s="101">
        <f>SUM('ZAMÓWIENIE 2025'!G495)</f>
        <v>0</v>
      </c>
    </row>
    <row r="492" spans="1:5" ht="29.05" customHeight="1">
      <c r="A492" s="15">
        <f t="shared" si="7"/>
        <v>0</v>
      </c>
      <c r="C492" s="80" t="s">
        <v>395</v>
      </c>
      <c r="D492" s="81" t="s">
        <v>1989</v>
      </c>
      <c r="E492" s="101">
        <f>SUM('ZAMÓWIENIE 2025'!G496)</f>
        <v>0</v>
      </c>
    </row>
    <row r="493" spans="1:5" ht="29.05" customHeight="1">
      <c r="A493" s="15">
        <f t="shared" si="7"/>
        <v>0</v>
      </c>
      <c r="C493" s="80" t="s">
        <v>396</v>
      </c>
      <c r="D493" s="81" t="s">
        <v>1990</v>
      </c>
      <c r="E493" s="101">
        <f>SUM('ZAMÓWIENIE 2025'!G497)</f>
        <v>0</v>
      </c>
    </row>
    <row r="494" spans="1:5" ht="29.05" customHeight="1">
      <c r="A494" s="15">
        <f t="shared" si="7"/>
        <v>0</v>
      </c>
      <c r="C494" s="80" t="s">
        <v>397</v>
      </c>
      <c r="D494" s="81" t="s">
        <v>1991</v>
      </c>
      <c r="E494" s="101">
        <f>SUM('ZAMÓWIENIE 2025'!G498)</f>
        <v>0</v>
      </c>
    </row>
    <row r="495" spans="1:5" ht="29.05" customHeight="1">
      <c r="A495" s="15">
        <f t="shared" si="7"/>
        <v>0</v>
      </c>
      <c r="C495" s="80" t="s">
        <v>398</v>
      </c>
      <c r="D495" s="81" t="s">
        <v>1992</v>
      </c>
      <c r="E495" s="101">
        <f>SUM('ZAMÓWIENIE 2025'!G499)</f>
        <v>0</v>
      </c>
    </row>
    <row r="496" spans="1:5" ht="29.05" customHeight="1">
      <c r="A496" s="15">
        <f t="shared" si="7"/>
        <v>0</v>
      </c>
      <c r="C496" s="80" t="s">
        <v>399</v>
      </c>
      <c r="D496" s="81" t="s">
        <v>1993</v>
      </c>
      <c r="E496" s="101">
        <f>SUM('ZAMÓWIENIE 2025'!G500)</f>
        <v>0</v>
      </c>
    </row>
    <row r="497" spans="1:5" ht="29.05" customHeight="1">
      <c r="A497" s="15">
        <f t="shared" si="7"/>
        <v>0</v>
      </c>
      <c r="C497" s="80" t="s">
        <v>400</v>
      </c>
      <c r="D497" s="81" t="s">
        <v>1994</v>
      </c>
      <c r="E497" s="101">
        <f>SUM('ZAMÓWIENIE 2025'!G501)</f>
        <v>0</v>
      </c>
    </row>
    <row r="498" spans="1:5" ht="29.05" customHeight="1">
      <c r="A498" s="15">
        <f t="shared" si="7"/>
        <v>0</v>
      </c>
      <c r="C498" s="80" t="s">
        <v>408</v>
      </c>
      <c r="D498" s="81" t="s">
        <v>1995</v>
      </c>
      <c r="E498" s="101">
        <f>SUM('ZAMÓWIENIE 2025'!G502)</f>
        <v>0</v>
      </c>
    </row>
    <row r="499" spans="1:5" ht="29.05" customHeight="1">
      <c r="A499" s="15">
        <f t="shared" si="7"/>
        <v>0</v>
      </c>
      <c r="C499" s="80" t="s">
        <v>409</v>
      </c>
      <c r="D499" s="81" t="s">
        <v>1996</v>
      </c>
      <c r="E499" s="101">
        <f>SUM('ZAMÓWIENIE 2025'!G503)</f>
        <v>0</v>
      </c>
    </row>
    <row r="500" spans="1:5" ht="29.05" customHeight="1">
      <c r="A500" s="15">
        <f t="shared" si="7"/>
        <v>0</v>
      </c>
      <c r="C500" s="80" t="s">
        <v>410</v>
      </c>
      <c r="D500" s="81" t="s">
        <v>1997</v>
      </c>
      <c r="E500" s="101">
        <f>SUM('ZAMÓWIENIE 2025'!G504)</f>
        <v>0</v>
      </c>
    </row>
    <row r="501" spans="1:5" ht="29.05" customHeight="1">
      <c r="A501" s="15">
        <f t="shared" si="7"/>
        <v>0</v>
      </c>
      <c r="C501" s="80" t="s">
        <v>411</v>
      </c>
      <c r="D501" s="81" t="s">
        <v>1998</v>
      </c>
      <c r="E501" s="101">
        <f>SUM('ZAMÓWIENIE 2025'!G505)</f>
        <v>0</v>
      </c>
    </row>
    <row r="502" spans="1:5" ht="29.05" customHeight="1">
      <c r="A502" s="15">
        <f t="shared" ref="A502:A550" si="8">$A$2</f>
        <v>0</v>
      </c>
      <c r="C502" s="80" t="s">
        <v>412</v>
      </c>
      <c r="D502" s="81" t="s">
        <v>1999</v>
      </c>
      <c r="E502" s="101">
        <f>SUM('ZAMÓWIENIE 2025'!G506)</f>
        <v>0</v>
      </c>
    </row>
    <row r="503" spans="1:5" ht="29.05" customHeight="1">
      <c r="A503" s="15">
        <f t="shared" si="8"/>
        <v>0</v>
      </c>
      <c r="C503" s="80" t="s">
        <v>401</v>
      </c>
      <c r="D503" s="81" t="s">
        <v>2000</v>
      </c>
      <c r="E503" s="101">
        <f>SUM('ZAMÓWIENIE 2025'!G507)</f>
        <v>0</v>
      </c>
    </row>
    <row r="504" spans="1:5" ht="29.05" customHeight="1">
      <c r="A504" s="15">
        <f t="shared" si="8"/>
        <v>0</v>
      </c>
      <c r="C504" s="80" t="s">
        <v>402</v>
      </c>
      <c r="D504" s="81" t="s">
        <v>2001</v>
      </c>
      <c r="E504" s="101">
        <f>SUM('ZAMÓWIENIE 2025'!G508)</f>
        <v>0</v>
      </c>
    </row>
    <row r="505" spans="1:5" ht="29.05" customHeight="1">
      <c r="A505" s="15">
        <f t="shared" si="8"/>
        <v>0</v>
      </c>
      <c r="C505" s="80" t="s">
        <v>403</v>
      </c>
      <c r="D505" s="81" t="s">
        <v>2002</v>
      </c>
      <c r="E505" s="101">
        <f>SUM('ZAMÓWIENIE 2025'!G509)</f>
        <v>0</v>
      </c>
    </row>
    <row r="506" spans="1:5" ht="29.05" customHeight="1">
      <c r="A506" s="15">
        <f t="shared" si="8"/>
        <v>0</v>
      </c>
      <c r="C506" s="80" t="s">
        <v>404</v>
      </c>
      <c r="D506" s="81" t="s">
        <v>2003</v>
      </c>
      <c r="E506" s="101">
        <f>SUM('ZAMÓWIENIE 2025'!G510)</f>
        <v>0</v>
      </c>
    </row>
    <row r="507" spans="1:5" ht="29.05" customHeight="1">
      <c r="A507" s="15">
        <f t="shared" si="8"/>
        <v>0</v>
      </c>
      <c r="C507" s="80" t="s">
        <v>405</v>
      </c>
      <c r="D507" s="81" t="s">
        <v>2004</v>
      </c>
      <c r="E507" s="101">
        <f>SUM('ZAMÓWIENIE 2025'!G511)</f>
        <v>0</v>
      </c>
    </row>
    <row r="508" spans="1:5" ht="29.05" customHeight="1">
      <c r="A508" s="15">
        <f t="shared" si="8"/>
        <v>0</v>
      </c>
      <c r="C508" s="80" t="s">
        <v>406</v>
      </c>
      <c r="D508" s="81" t="s">
        <v>1991</v>
      </c>
      <c r="E508" s="101">
        <f>SUM('ZAMÓWIENIE 2025'!G512)</f>
        <v>0</v>
      </c>
    </row>
    <row r="509" spans="1:5" ht="29.05" customHeight="1">
      <c r="A509" s="15">
        <f t="shared" si="8"/>
        <v>0</v>
      </c>
      <c r="C509" s="80" t="s">
        <v>407</v>
      </c>
      <c r="D509" s="81" t="s">
        <v>2005</v>
      </c>
      <c r="E509" s="101">
        <f>SUM('ZAMÓWIENIE 2025'!G513)</f>
        <v>0</v>
      </c>
    </row>
    <row r="510" spans="1:5" ht="29.05" customHeight="1">
      <c r="A510" s="15">
        <f t="shared" si="8"/>
        <v>0</v>
      </c>
      <c r="C510" s="80" t="s">
        <v>413</v>
      </c>
      <c r="D510" s="81" t="s">
        <v>2006</v>
      </c>
      <c r="E510" s="101">
        <f>SUM('ZAMÓWIENIE 2025'!G514)</f>
        <v>0</v>
      </c>
    </row>
    <row r="511" spans="1:5" ht="29.05" customHeight="1">
      <c r="A511" s="15">
        <f t="shared" si="8"/>
        <v>0</v>
      </c>
      <c r="C511" s="80" t="s">
        <v>414</v>
      </c>
      <c r="D511" s="81" t="s">
        <v>2007</v>
      </c>
      <c r="E511" s="101">
        <f>SUM('ZAMÓWIENIE 2025'!G515)</f>
        <v>0</v>
      </c>
    </row>
    <row r="512" spans="1:5" ht="29.05" customHeight="1">
      <c r="A512" s="15">
        <f t="shared" si="8"/>
        <v>0</v>
      </c>
      <c r="C512" s="80" t="s">
        <v>415</v>
      </c>
      <c r="D512" s="81" t="s">
        <v>2008</v>
      </c>
      <c r="E512" s="101">
        <f>SUM('ZAMÓWIENIE 2025'!G516)</f>
        <v>0</v>
      </c>
    </row>
    <row r="513" spans="1:5" ht="29.05" customHeight="1">
      <c r="A513" s="15">
        <f t="shared" si="8"/>
        <v>0</v>
      </c>
      <c r="C513" s="80" t="s">
        <v>416</v>
      </c>
      <c r="D513" s="81" t="s">
        <v>2009</v>
      </c>
      <c r="E513" s="101">
        <f>SUM('ZAMÓWIENIE 2025'!G517)</f>
        <v>0</v>
      </c>
    </row>
    <row r="514" spans="1:5" ht="29.05" customHeight="1">
      <c r="A514" s="15">
        <f t="shared" si="8"/>
        <v>0</v>
      </c>
      <c r="C514" s="80" t="s">
        <v>417</v>
      </c>
      <c r="D514" s="81" t="s">
        <v>2010</v>
      </c>
      <c r="E514" s="101">
        <f>SUM('ZAMÓWIENIE 2025'!G518)</f>
        <v>0</v>
      </c>
    </row>
    <row r="515" spans="1:5" ht="29.05" customHeight="1">
      <c r="A515" s="15">
        <f t="shared" si="8"/>
        <v>0</v>
      </c>
      <c r="C515" s="80" t="s">
        <v>418</v>
      </c>
      <c r="D515" s="81" t="s">
        <v>2012</v>
      </c>
      <c r="E515" s="101">
        <f>SUM('ZAMÓWIENIE 2025'!G519)</f>
        <v>0</v>
      </c>
    </row>
    <row r="516" spans="1:5" ht="29.05" customHeight="1">
      <c r="A516" s="15">
        <f t="shared" si="8"/>
        <v>0</v>
      </c>
      <c r="C516" s="80" t="s">
        <v>419</v>
      </c>
      <c r="D516" s="81" t="s">
        <v>2013</v>
      </c>
      <c r="E516" s="101">
        <f>SUM('ZAMÓWIENIE 2025'!G520)</f>
        <v>0</v>
      </c>
    </row>
    <row r="517" spans="1:5" ht="29.05" customHeight="1">
      <c r="A517" s="15">
        <f t="shared" si="8"/>
        <v>0</v>
      </c>
      <c r="C517" s="80" t="s">
        <v>420</v>
      </c>
      <c r="D517" s="81" t="s">
        <v>2014</v>
      </c>
      <c r="E517" s="101">
        <f>SUM('ZAMÓWIENIE 2025'!G521)</f>
        <v>0</v>
      </c>
    </row>
    <row r="518" spans="1:5" ht="29.05" customHeight="1">
      <c r="A518" s="15">
        <f t="shared" si="8"/>
        <v>0</v>
      </c>
      <c r="C518" s="80" t="s">
        <v>421</v>
      </c>
      <c r="D518" s="81" t="s">
        <v>2015</v>
      </c>
      <c r="E518" s="101">
        <f>SUM('ZAMÓWIENIE 2025'!G522)</f>
        <v>0</v>
      </c>
    </row>
    <row r="519" spans="1:5" ht="29.05" customHeight="1">
      <c r="A519" s="15">
        <f t="shared" si="8"/>
        <v>0</v>
      </c>
      <c r="C519" s="80" t="s">
        <v>422</v>
      </c>
      <c r="D519" s="81" t="s">
        <v>2017</v>
      </c>
      <c r="E519" s="101">
        <f>SUM('ZAMÓWIENIE 2025'!G523)</f>
        <v>0</v>
      </c>
    </row>
    <row r="520" spans="1:5" ht="29.05" customHeight="1">
      <c r="A520" s="15">
        <f t="shared" si="8"/>
        <v>0</v>
      </c>
      <c r="C520" s="80" t="s">
        <v>423</v>
      </c>
      <c r="D520" s="81" t="s">
        <v>2019</v>
      </c>
      <c r="E520" s="101">
        <f>SUM('ZAMÓWIENIE 2025'!G524)</f>
        <v>0</v>
      </c>
    </row>
    <row r="521" spans="1:5" ht="29.05" customHeight="1">
      <c r="A521" s="15">
        <f t="shared" si="8"/>
        <v>0</v>
      </c>
      <c r="C521" s="80" t="s">
        <v>424</v>
      </c>
      <c r="D521" s="81" t="s">
        <v>2020</v>
      </c>
      <c r="E521" s="101">
        <f>SUM('ZAMÓWIENIE 2025'!G525)</f>
        <v>0</v>
      </c>
    </row>
    <row r="522" spans="1:5" ht="29.05" customHeight="1">
      <c r="A522" s="15">
        <f t="shared" si="8"/>
        <v>0</v>
      </c>
      <c r="C522" s="80" t="s">
        <v>425</v>
      </c>
      <c r="D522" s="81" t="s">
        <v>2021</v>
      </c>
      <c r="E522" s="101">
        <f>SUM('ZAMÓWIENIE 2025'!G526)</f>
        <v>0</v>
      </c>
    </row>
    <row r="523" spans="1:5" ht="29.05" customHeight="1">
      <c r="A523" s="15">
        <f t="shared" si="8"/>
        <v>0</v>
      </c>
      <c r="C523" s="80" t="s">
        <v>426</v>
      </c>
      <c r="D523" s="81" t="s">
        <v>2022</v>
      </c>
      <c r="E523" s="101">
        <f>SUM('ZAMÓWIENIE 2025'!G527)</f>
        <v>0</v>
      </c>
    </row>
    <row r="524" spans="1:5" ht="29.05" customHeight="1">
      <c r="A524" s="15">
        <f t="shared" si="8"/>
        <v>0</v>
      </c>
      <c r="C524" s="80" t="s">
        <v>427</v>
      </c>
      <c r="D524" s="81" t="s">
        <v>2023</v>
      </c>
      <c r="E524" s="101">
        <f>SUM('ZAMÓWIENIE 2025'!G528)</f>
        <v>0</v>
      </c>
    </row>
    <row r="525" spans="1:5" ht="29.05" customHeight="1">
      <c r="A525" s="15">
        <f t="shared" si="8"/>
        <v>0</v>
      </c>
      <c r="C525" s="80" t="s">
        <v>429</v>
      </c>
      <c r="D525" s="81" t="s">
        <v>2024</v>
      </c>
      <c r="E525" s="101">
        <f>SUM('ZAMÓWIENIE 2025'!G529)</f>
        <v>0</v>
      </c>
    </row>
    <row r="526" spans="1:5" ht="29.05" customHeight="1">
      <c r="A526" s="15">
        <f t="shared" si="8"/>
        <v>0</v>
      </c>
      <c r="C526" s="80" t="s">
        <v>430</v>
      </c>
      <c r="D526" s="81" t="s">
        <v>2025</v>
      </c>
      <c r="E526" s="101">
        <f>SUM('ZAMÓWIENIE 2025'!G530)</f>
        <v>0</v>
      </c>
    </row>
    <row r="527" spans="1:5" ht="29.05" customHeight="1">
      <c r="A527" s="15">
        <f t="shared" si="8"/>
        <v>0</v>
      </c>
      <c r="C527" s="80" t="s">
        <v>431</v>
      </c>
      <c r="D527" s="81" t="s">
        <v>2026</v>
      </c>
      <c r="E527" s="101">
        <f>SUM('ZAMÓWIENIE 2025'!G531)</f>
        <v>0</v>
      </c>
    </row>
    <row r="528" spans="1:5" ht="29.05" customHeight="1">
      <c r="A528" s="15">
        <f t="shared" si="8"/>
        <v>0</v>
      </c>
      <c r="C528" s="80" t="s">
        <v>432</v>
      </c>
      <c r="D528" s="81" t="s">
        <v>2027</v>
      </c>
      <c r="E528" s="101">
        <f>SUM('ZAMÓWIENIE 2025'!G532)</f>
        <v>0</v>
      </c>
    </row>
    <row r="529" spans="1:5" ht="29.05" customHeight="1">
      <c r="A529" s="15">
        <f t="shared" si="8"/>
        <v>0</v>
      </c>
      <c r="C529" s="80" t="s">
        <v>428</v>
      </c>
      <c r="D529" s="81" t="s">
        <v>2028</v>
      </c>
      <c r="E529" s="101">
        <f>SUM('ZAMÓWIENIE 2025'!G533)</f>
        <v>0</v>
      </c>
    </row>
    <row r="530" spans="1:5" ht="29.05" customHeight="1">
      <c r="A530" s="15">
        <f t="shared" si="8"/>
        <v>0</v>
      </c>
      <c r="C530" s="80" t="s">
        <v>433</v>
      </c>
      <c r="D530" s="81" t="s">
        <v>2029</v>
      </c>
      <c r="E530" s="101">
        <f>SUM('ZAMÓWIENIE 2025'!G534)</f>
        <v>0</v>
      </c>
    </row>
    <row r="531" spans="1:5" ht="29.05" customHeight="1">
      <c r="A531" s="15">
        <f t="shared" si="8"/>
        <v>0</v>
      </c>
      <c r="C531" s="80" t="s">
        <v>434</v>
      </c>
      <c r="D531" s="81" t="s">
        <v>2030</v>
      </c>
      <c r="E531" s="101">
        <f>SUM('ZAMÓWIENIE 2025'!G535)</f>
        <v>0</v>
      </c>
    </row>
    <row r="532" spans="1:5" ht="29.05" customHeight="1">
      <c r="A532" s="15">
        <f t="shared" si="8"/>
        <v>0</v>
      </c>
      <c r="C532" s="80" t="s">
        <v>435</v>
      </c>
      <c r="D532" s="81" t="s">
        <v>2031</v>
      </c>
      <c r="E532" s="101">
        <f>SUM('ZAMÓWIENIE 2025'!G536)</f>
        <v>0</v>
      </c>
    </row>
    <row r="533" spans="1:5" ht="29.05" customHeight="1">
      <c r="A533" s="15">
        <f t="shared" si="8"/>
        <v>0</v>
      </c>
      <c r="C533" s="80" t="s">
        <v>436</v>
      </c>
      <c r="D533" s="81" t="s">
        <v>2032</v>
      </c>
      <c r="E533" s="101">
        <f>SUM('ZAMÓWIENIE 2025'!G537)</f>
        <v>0</v>
      </c>
    </row>
    <row r="534" spans="1:5" ht="29.05" customHeight="1">
      <c r="A534" s="15">
        <f t="shared" si="8"/>
        <v>0</v>
      </c>
      <c r="C534" s="80" t="s">
        <v>437</v>
      </c>
      <c r="D534" s="81" t="s">
        <v>2015</v>
      </c>
      <c r="E534" s="101">
        <f>SUM('ZAMÓWIENIE 2025'!G538)</f>
        <v>0</v>
      </c>
    </row>
    <row r="535" spans="1:5" ht="29.05" customHeight="1">
      <c r="A535" s="15">
        <f t="shared" si="8"/>
        <v>0</v>
      </c>
      <c r="C535" s="80" t="s">
        <v>438</v>
      </c>
      <c r="D535" s="81" t="s">
        <v>2033</v>
      </c>
      <c r="E535" s="101">
        <f>SUM('ZAMÓWIENIE 2025'!G539)</f>
        <v>0</v>
      </c>
    </row>
    <row r="536" spans="1:5" ht="29.05" customHeight="1">
      <c r="A536" s="15">
        <f t="shared" si="8"/>
        <v>0</v>
      </c>
      <c r="C536" s="80" t="s">
        <v>439</v>
      </c>
      <c r="D536" s="81" t="s">
        <v>2034</v>
      </c>
      <c r="E536" s="101">
        <f>SUM('ZAMÓWIENIE 2025'!G540)</f>
        <v>0</v>
      </c>
    </row>
    <row r="537" spans="1:5" ht="29.05" customHeight="1">
      <c r="A537" s="15">
        <f t="shared" si="8"/>
        <v>0</v>
      </c>
      <c r="C537" s="80" t="s">
        <v>440</v>
      </c>
      <c r="D537" s="81" t="s">
        <v>2035</v>
      </c>
      <c r="E537" s="101">
        <f>SUM('ZAMÓWIENIE 2025'!G541)</f>
        <v>0</v>
      </c>
    </row>
    <row r="538" spans="1:5" ht="29.05" customHeight="1">
      <c r="A538" s="15">
        <f t="shared" si="8"/>
        <v>0</v>
      </c>
      <c r="C538" s="80" t="s">
        <v>441</v>
      </c>
      <c r="D538" s="81" t="s">
        <v>2036</v>
      </c>
      <c r="E538" s="101">
        <f>SUM('ZAMÓWIENIE 2025'!G542)</f>
        <v>0</v>
      </c>
    </row>
    <row r="539" spans="1:5" ht="29.05" customHeight="1">
      <c r="A539" s="15">
        <f t="shared" si="8"/>
        <v>0</v>
      </c>
      <c r="C539" s="80" t="s">
        <v>442</v>
      </c>
      <c r="D539" s="81" t="s">
        <v>2037</v>
      </c>
      <c r="E539" s="101">
        <f>SUM('ZAMÓWIENIE 2025'!G543)</f>
        <v>0</v>
      </c>
    </row>
    <row r="540" spans="1:5" ht="29.05" customHeight="1">
      <c r="A540" s="15">
        <f t="shared" si="8"/>
        <v>0</v>
      </c>
      <c r="C540" s="80" t="s">
        <v>443</v>
      </c>
      <c r="D540" s="81" t="s">
        <v>2038</v>
      </c>
      <c r="E540" s="101">
        <f>SUM('ZAMÓWIENIE 2025'!G544)</f>
        <v>0</v>
      </c>
    </row>
    <row r="541" spans="1:5" ht="29.05" customHeight="1">
      <c r="A541" s="15">
        <f t="shared" si="8"/>
        <v>0</v>
      </c>
      <c r="C541" s="80" t="s">
        <v>444</v>
      </c>
      <c r="D541" s="81" t="s">
        <v>2039</v>
      </c>
      <c r="E541" s="101">
        <f>SUM('ZAMÓWIENIE 2025'!G545)</f>
        <v>0</v>
      </c>
    </row>
    <row r="542" spans="1:5" ht="29.05" customHeight="1">
      <c r="A542" s="15">
        <f t="shared" si="8"/>
        <v>0</v>
      </c>
      <c r="C542" s="80" t="s">
        <v>2040</v>
      </c>
      <c r="D542" s="81" t="s">
        <v>2041</v>
      </c>
      <c r="E542" s="101">
        <f>SUM('ZAMÓWIENIE 2025'!G546)</f>
        <v>0</v>
      </c>
    </row>
    <row r="543" spans="1:5" ht="29.05" customHeight="1">
      <c r="A543" s="15">
        <f t="shared" si="8"/>
        <v>0</v>
      </c>
      <c r="C543" s="80" t="s">
        <v>445</v>
      </c>
      <c r="D543" s="81" t="s">
        <v>2043</v>
      </c>
      <c r="E543" s="101">
        <f>SUM('ZAMÓWIENIE 2025'!G547)</f>
        <v>0</v>
      </c>
    </row>
    <row r="544" spans="1:5" ht="29.05" customHeight="1">
      <c r="A544" s="15">
        <f t="shared" si="8"/>
        <v>0</v>
      </c>
      <c r="C544" s="80" t="s">
        <v>446</v>
      </c>
      <c r="D544" s="81" t="s">
        <v>2044</v>
      </c>
      <c r="E544" s="101">
        <f>SUM('ZAMÓWIENIE 2025'!G548)</f>
        <v>0</v>
      </c>
    </row>
    <row r="545" spans="1:5" ht="29.05" customHeight="1">
      <c r="A545" s="15">
        <f t="shared" si="8"/>
        <v>0</v>
      </c>
      <c r="C545" s="80" t="s">
        <v>447</v>
      </c>
      <c r="D545" s="81" t="s">
        <v>2045</v>
      </c>
      <c r="E545" s="101">
        <f>SUM('ZAMÓWIENIE 2025'!G549)</f>
        <v>0</v>
      </c>
    </row>
    <row r="546" spans="1:5" ht="29.05" customHeight="1">
      <c r="A546" s="15">
        <f t="shared" si="8"/>
        <v>0</v>
      </c>
      <c r="C546" s="80" t="s">
        <v>448</v>
      </c>
      <c r="D546" s="81" t="s">
        <v>2046</v>
      </c>
      <c r="E546" s="101">
        <f>SUM('ZAMÓWIENIE 2025'!G550)</f>
        <v>0</v>
      </c>
    </row>
    <row r="547" spans="1:5" ht="29.05" customHeight="1">
      <c r="A547" s="15">
        <f t="shared" si="8"/>
        <v>0</v>
      </c>
      <c r="C547" s="80" t="s">
        <v>449</v>
      </c>
      <c r="D547" s="81" t="s">
        <v>2047</v>
      </c>
      <c r="E547" s="101">
        <f>SUM('ZAMÓWIENIE 2025'!G551)</f>
        <v>0</v>
      </c>
    </row>
    <row r="548" spans="1:5" ht="29.05" customHeight="1">
      <c r="A548" s="15">
        <f t="shared" si="8"/>
        <v>0</v>
      </c>
      <c r="C548" s="80" t="s">
        <v>450</v>
      </c>
      <c r="D548" s="81" t="s">
        <v>2048</v>
      </c>
      <c r="E548" s="101">
        <f>SUM('ZAMÓWIENIE 2025'!G552)</f>
        <v>0</v>
      </c>
    </row>
    <row r="549" spans="1:5" ht="29.05" customHeight="1">
      <c r="A549" s="15">
        <f t="shared" si="8"/>
        <v>0</v>
      </c>
      <c r="C549" s="80" t="s">
        <v>451</v>
      </c>
      <c r="D549" s="81" t="s">
        <v>2049</v>
      </c>
      <c r="E549" s="101">
        <f>SUM('ZAMÓWIENIE 2025'!G553)</f>
        <v>0</v>
      </c>
    </row>
    <row r="550" spans="1:5" ht="29.05" customHeight="1">
      <c r="A550" s="15">
        <f t="shared" si="8"/>
        <v>0</v>
      </c>
      <c r="C550" s="80" t="s">
        <v>452</v>
      </c>
      <c r="D550" s="81" t="s">
        <v>2050</v>
      </c>
      <c r="E550" s="101">
        <f>SUM('ZAMÓWIENIE 2025'!G554)</f>
        <v>0</v>
      </c>
    </row>
    <row r="551" spans="1:5" ht="29.05" customHeight="1">
      <c r="A551" s="15">
        <f t="shared" ref="A551:A616" si="9">$A$2</f>
        <v>0</v>
      </c>
      <c r="C551" s="102" t="s">
        <v>2565</v>
      </c>
      <c r="D551" s="103" t="s">
        <v>2566</v>
      </c>
      <c r="E551" s="101">
        <f>SUM('ZAMÓWIENIE 2025'!G555)</f>
        <v>0</v>
      </c>
    </row>
    <row r="552" spans="1:5" ht="29.05" customHeight="1">
      <c r="A552" s="15">
        <f t="shared" si="9"/>
        <v>0</v>
      </c>
      <c r="C552" s="80" t="s">
        <v>2431</v>
      </c>
      <c r="D552" s="81" t="s">
        <v>2432</v>
      </c>
      <c r="E552" s="101">
        <f>SUM('ZAMÓWIENIE 2025'!G556)</f>
        <v>0</v>
      </c>
    </row>
    <row r="553" spans="1:5" ht="29.05" customHeight="1">
      <c r="A553" s="15">
        <f t="shared" si="9"/>
        <v>0</v>
      </c>
      <c r="C553" s="80" t="s">
        <v>2434</v>
      </c>
      <c r="D553" s="81" t="s">
        <v>2435</v>
      </c>
      <c r="E553" s="101">
        <f>SUM('ZAMÓWIENIE 2025'!G557)</f>
        <v>0</v>
      </c>
    </row>
    <row r="554" spans="1:5" ht="29.05" customHeight="1">
      <c r="A554" s="15">
        <f t="shared" si="9"/>
        <v>0</v>
      </c>
      <c r="C554" s="80" t="s">
        <v>2437</v>
      </c>
      <c r="D554" s="81" t="s">
        <v>2438</v>
      </c>
      <c r="E554" s="101">
        <f>SUM('ZAMÓWIENIE 2025'!G558)</f>
        <v>0</v>
      </c>
    </row>
    <row r="555" spans="1:5" ht="29.05" customHeight="1">
      <c r="A555" s="15">
        <f t="shared" si="9"/>
        <v>0</v>
      </c>
      <c r="C555" s="80" t="s">
        <v>2440</v>
      </c>
      <c r="D555" s="81" t="s">
        <v>2441</v>
      </c>
      <c r="E555" s="101">
        <f>SUM('ZAMÓWIENIE 2025'!G559)</f>
        <v>0</v>
      </c>
    </row>
    <row r="556" spans="1:5" ht="29.05" customHeight="1">
      <c r="A556" s="15">
        <f t="shared" si="9"/>
        <v>0</v>
      </c>
      <c r="C556" s="102" t="s">
        <v>2563</v>
      </c>
      <c r="D556" s="103" t="s">
        <v>2564</v>
      </c>
      <c r="E556" s="101">
        <f>SUM('ZAMÓWIENIE 2025'!G560)</f>
        <v>0</v>
      </c>
    </row>
    <row r="557" spans="1:5" ht="29.05" customHeight="1">
      <c r="A557" s="15">
        <f t="shared" si="9"/>
        <v>0</v>
      </c>
      <c r="C557" s="80" t="s">
        <v>453</v>
      </c>
      <c r="D557" s="81" t="s">
        <v>2051</v>
      </c>
      <c r="E557" s="101">
        <f>SUM('ZAMÓWIENIE 2025'!G561)</f>
        <v>0</v>
      </c>
    </row>
    <row r="558" spans="1:5" ht="29.05" customHeight="1">
      <c r="A558" s="15">
        <f t="shared" si="9"/>
        <v>0</v>
      </c>
      <c r="C558" s="80" t="s">
        <v>454</v>
      </c>
      <c r="D558" s="81" t="s">
        <v>2052</v>
      </c>
      <c r="E558" s="101">
        <f>SUM('ZAMÓWIENIE 2025'!G562)</f>
        <v>0</v>
      </c>
    </row>
    <row r="559" spans="1:5" ht="29.05" customHeight="1">
      <c r="A559" s="15">
        <f t="shared" si="9"/>
        <v>0</v>
      </c>
      <c r="C559" s="80" t="s">
        <v>455</v>
      </c>
      <c r="D559" s="81" t="s">
        <v>2053</v>
      </c>
      <c r="E559" s="101">
        <f>SUM('ZAMÓWIENIE 2025'!G563)</f>
        <v>0</v>
      </c>
    </row>
    <row r="560" spans="1:5" ht="29.05" customHeight="1">
      <c r="A560" s="15">
        <f t="shared" si="9"/>
        <v>0</v>
      </c>
      <c r="C560" s="80" t="s">
        <v>456</v>
      </c>
      <c r="D560" s="81" t="s">
        <v>2054</v>
      </c>
      <c r="E560" s="101">
        <f>SUM('ZAMÓWIENIE 2025'!G564)</f>
        <v>0</v>
      </c>
    </row>
    <row r="561" spans="1:5" ht="29.05" customHeight="1">
      <c r="A561" s="15">
        <f t="shared" si="9"/>
        <v>0</v>
      </c>
      <c r="C561" s="80" t="s">
        <v>457</v>
      </c>
      <c r="D561" s="81" t="s">
        <v>2051</v>
      </c>
      <c r="E561" s="101">
        <f>SUM('ZAMÓWIENIE 2025'!G565)</f>
        <v>0</v>
      </c>
    </row>
    <row r="562" spans="1:5" ht="29.05" customHeight="1">
      <c r="A562" s="15">
        <f t="shared" si="9"/>
        <v>0</v>
      </c>
      <c r="C562" s="80" t="s">
        <v>458</v>
      </c>
      <c r="D562" s="81" t="s">
        <v>2052</v>
      </c>
      <c r="E562" s="101">
        <f>SUM('ZAMÓWIENIE 2025'!G566)</f>
        <v>0</v>
      </c>
    </row>
    <row r="563" spans="1:5" ht="29.05" customHeight="1">
      <c r="A563" s="15">
        <f t="shared" si="9"/>
        <v>0</v>
      </c>
      <c r="C563" s="80" t="s">
        <v>459</v>
      </c>
      <c r="D563" s="81" t="s">
        <v>2053</v>
      </c>
      <c r="E563" s="101">
        <f>SUM('ZAMÓWIENIE 2025'!G567)</f>
        <v>0</v>
      </c>
    </row>
    <row r="564" spans="1:5" ht="29.05" customHeight="1">
      <c r="A564" s="15">
        <f t="shared" si="9"/>
        <v>0</v>
      </c>
      <c r="C564" s="80" t="s">
        <v>460</v>
      </c>
      <c r="D564" s="81" t="s">
        <v>2054</v>
      </c>
      <c r="E564" s="101">
        <f>SUM('ZAMÓWIENIE 2025'!G568)</f>
        <v>0</v>
      </c>
    </row>
    <row r="565" spans="1:5" ht="29.05" customHeight="1">
      <c r="A565" s="15">
        <f t="shared" si="9"/>
        <v>0</v>
      </c>
      <c r="C565" s="80" t="s">
        <v>461</v>
      </c>
      <c r="D565" s="81" t="s">
        <v>2055</v>
      </c>
      <c r="E565" s="101">
        <f>SUM('ZAMÓWIENIE 2025'!G569)</f>
        <v>0</v>
      </c>
    </row>
    <row r="566" spans="1:5" ht="29.05" customHeight="1">
      <c r="A566" s="15">
        <f t="shared" si="9"/>
        <v>0</v>
      </c>
      <c r="C566" s="80" t="s">
        <v>2443</v>
      </c>
      <c r="D566" s="81" t="s">
        <v>2444</v>
      </c>
      <c r="E566" s="101">
        <f>SUM('ZAMÓWIENIE 2025'!G570)</f>
        <v>0</v>
      </c>
    </row>
    <row r="567" spans="1:5" ht="29.05" customHeight="1">
      <c r="A567" s="15">
        <f t="shared" si="9"/>
        <v>0</v>
      </c>
      <c r="C567" s="80" t="s">
        <v>2446</v>
      </c>
      <c r="D567" s="81" t="s">
        <v>2447</v>
      </c>
      <c r="E567" s="101">
        <f>SUM('ZAMÓWIENIE 2025'!G571)</f>
        <v>0</v>
      </c>
    </row>
    <row r="568" spans="1:5" ht="29.05" customHeight="1">
      <c r="A568" s="15">
        <f t="shared" si="9"/>
        <v>0</v>
      </c>
      <c r="C568" s="80" t="s">
        <v>2449</v>
      </c>
      <c r="D568" s="81" t="s">
        <v>2450</v>
      </c>
      <c r="E568" s="101">
        <f>SUM('ZAMÓWIENIE 2025'!G572)</f>
        <v>0</v>
      </c>
    </row>
    <row r="569" spans="1:5" ht="29.05" customHeight="1">
      <c r="A569" s="15">
        <f t="shared" si="9"/>
        <v>0</v>
      </c>
      <c r="C569" s="80" t="s">
        <v>2452</v>
      </c>
      <c r="D569" s="81" t="s">
        <v>2453</v>
      </c>
      <c r="E569" s="101">
        <f>SUM('ZAMÓWIENIE 2025'!G573)</f>
        <v>0</v>
      </c>
    </row>
    <row r="570" spans="1:5" ht="29.05" customHeight="1">
      <c r="A570" s="15">
        <f t="shared" si="9"/>
        <v>0</v>
      </c>
      <c r="C570" s="102" t="s">
        <v>2560</v>
      </c>
      <c r="D570" s="103" t="s">
        <v>2561</v>
      </c>
      <c r="E570" s="101">
        <f>SUM('ZAMÓWIENIE 2025'!G574)</f>
        <v>0</v>
      </c>
    </row>
    <row r="571" spans="1:5" ht="29.05" customHeight="1">
      <c r="A571" s="15">
        <f t="shared" si="9"/>
        <v>0</v>
      </c>
      <c r="C571" s="80" t="s">
        <v>462</v>
      </c>
      <c r="D571" s="81" t="s">
        <v>2056</v>
      </c>
      <c r="E571" s="101">
        <f>SUM('ZAMÓWIENIE 2025'!G575)</f>
        <v>0</v>
      </c>
    </row>
    <row r="572" spans="1:5" ht="29.05" customHeight="1">
      <c r="A572" s="15">
        <f t="shared" si="9"/>
        <v>0</v>
      </c>
      <c r="C572" s="80" t="s">
        <v>2057</v>
      </c>
      <c r="D572" s="81" t="s">
        <v>2058</v>
      </c>
      <c r="E572" s="101">
        <f>SUM('ZAMÓWIENIE 2025'!G576)</f>
        <v>0</v>
      </c>
    </row>
    <row r="573" spans="1:5" ht="29.05" customHeight="1">
      <c r="A573" s="15">
        <f t="shared" si="9"/>
        <v>0</v>
      </c>
      <c r="C573" s="80" t="s">
        <v>463</v>
      </c>
      <c r="D573" s="81" t="s">
        <v>2056</v>
      </c>
      <c r="E573" s="101">
        <f>SUM('ZAMÓWIENIE 2025'!G577)</f>
        <v>0</v>
      </c>
    </row>
    <row r="574" spans="1:5" ht="29.05" customHeight="1">
      <c r="A574" s="15">
        <f t="shared" si="9"/>
        <v>0</v>
      </c>
      <c r="C574" s="80" t="s">
        <v>2060</v>
      </c>
      <c r="D574" s="81" t="s">
        <v>2058</v>
      </c>
      <c r="E574" s="101">
        <f>SUM('ZAMÓWIENIE 2025'!G578)</f>
        <v>0</v>
      </c>
    </row>
    <row r="575" spans="1:5" ht="29.05" customHeight="1">
      <c r="A575" s="15">
        <f t="shared" si="9"/>
        <v>0</v>
      </c>
      <c r="C575" s="80" t="s">
        <v>464</v>
      </c>
      <c r="D575" s="81" t="s">
        <v>2051</v>
      </c>
      <c r="E575" s="101">
        <f>SUM('ZAMÓWIENIE 2025'!G579)</f>
        <v>0</v>
      </c>
    </row>
    <row r="576" spans="1:5" ht="29.05" customHeight="1">
      <c r="A576" s="15">
        <f t="shared" si="9"/>
        <v>0</v>
      </c>
      <c r="C576" s="80" t="s">
        <v>465</v>
      </c>
      <c r="D576" s="81" t="s">
        <v>2052</v>
      </c>
      <c r="E576" s="101">
        <f>SUM('ZAMÓWIENIE 2025'!G580)</f>
        <v>0</v>
      </c>
    </row>
    <row r="577" spans="1:5" ht="29.05" customHeight="1">
      <c r="A577" s="15">
        <f t="shared" si="9"/>
        <v>0</v>
      </c>
      <c r="C577" s="80" t="s">
        <v>466</v>
      </c>
      <c r="D577" s="81" t="s">
        <v>2053</v>
      </c>
      <c r="E577" s="101">
        <f>SUM('ZAMÓWIENIE 2025'!G581)</f>
        <v>0</v>
      </c>
    </row>
    <row r="578" spans="1:5" ht="29.05" customHeight="1">
      <c r="A578" s="15">
        <f t="shared" si="9"/>
        <v>0</v>
      </c>
      <c r="C578" s="80" t="s">
        <v>467</v>
      </c>
      <c r="D578" s="81" t="s">
        <v>2062</v>
      </c>
      <c r="E578" s="101">
        <f>SUM('ZAMÓWIENIE 2025'!G582)</f>
        <v>0</v>
      </c>
    </row>
    <row r="579" spans="1:5" ht="29.05" customHeight="1">
      <c r="A579" s="15">
        <f t="shared" si="9"/>
        <v>0</v>
      </c>
      <c r="C579" s="80" t="s">
        <v>468</v>
      </c>
      <c r="D579" s="81" t="s">
        <v>2063</v>
      </c>
      <c r="E579" s="101">
        <f>SUM('ZAMÓWIENIE 2025'!G583)</f>
        <v>0</v>
      </c>
    </row>
    <row r="580" spans="1:5" ht="29.05" customHeight="1">
      <c r="A580" s="15">
        <f t="shared" si="9"/>
        <v>0</v>
      </c>
      <c r="C580" s="80" t="s">
        <v>469</v>
      </c>
      <c r="D580" s="81" t="s">
        <v>2064</v>
      </c>
      <c r="E580" s="101">
        <f>SUM('ZAMÓWIENIE 2025'!G584)</f>
        <v>0</v>
      </c>
    </row>
    <row r="581" spans="1:5" ht="29.05" customHeight="1">
      <c r="A581" s="15">
        <f t="shared" si="9"/>
        <v>0</v>
      </c>
      <c r="C581" s="80" t="s">
        <v>470</v>
      </c>
      <c r="D581" s="81" t="s">
        <v>2065</v>
      </c>
      <c r="E581" s="101">
        <f>SUM('ZAMÓWIENIE 2025'!G585)</f>
        <v>0</v>
      </c>
    </row>
    <row r="582" spans="1:5" ht="29.05" customHeight="1">
      <c r="A582" s="15">
        <f t="shared" si="9"/>
        <v>0</v>
      </c>
      <c r="C582" s="80" t="s">
        <v>471</v>
      </c>
      <c r="D582" s="81" t="s">
        <v>2062</v>
      </c>
      <c r="E582" s="101">
        <f>SUM('ZAMÓWIENIE 2025'!G586)</f>
        <v>0</v>
      </c>
    </row>
    <row r="583" spans="1:5" ht="29.05" customHeight="1">
      <c r="A583" s="15">
        <f t="shared" si="9"/>
        <v>0</v>
      </c>
      <c r="C583" s="80" t="s">
        <v>1236</v>
      </c>
      <c r="D583" s="81" t="s">
        <v>2066</v>
      </c>
      <c r="E583" s="101">
        <f>SUM('ZAMÓWIENIE 2025'!G587)</f>
        <v>0</v>
      </c>
    </row>
    <row r="584" spans="1:5" ht="29.05" customHeight="1">
      <c r="A584" s="15">
        <f t="shared" si="9"/>
        <v>0</v>
      </c>
      <c r="C584" s="80" t="s">
        <v>1237</v>
      </c>
      <c r="D584" s="81" t="s">
        <v>2067</v>
      </c>
      <c r="E584" s="101">
        <f>SUM('ZAMÓWIENIE 2025'!G588)</f>
        <v>0</v>
      </c>
    </row>
    <row r="585" spans="1:5" ht="29.05" customHeight="1">
      <c r="A585" s="15">
        <f t="shared" si="9"/>
        <v>0</v>
      </c>
      <c r="C585" s="80" t="s">
        <v>1238</v>
      </c>
      <c r="D585" s="81" t="s">
        <v>2068</v>
      </c>
      <c r="E585" s="101">
        <f>SUM('ZAMÓWIENIE 2025'!G589)</f>
        <v>0</v>
      </c>
    </row>
    <row r="586" spans="1:5" ht="29.05" customHeight="1">
      <c r="A586" s="15">
        <f t="shared" si="9"/>
        <v>0</v>
      </c>
      <c r="C586" s="80" t="s">
        <v>472</v>
      </c>
      <c r="D586" s="81" t="s">
        <v>2069</v>
      </c>
      <c r="E586" s="101">
        <f>SUM('ZAMÓWIENIE 2025'!G590)</f>
        <v>0</v>
      </c>
    </row>
    <row r="587" spans="1:5" ht="29.05" customHeight="1">
      <c r="A587" s="15">
        <f t="shared" si="9"/>
        <v>0</v>
      </c>
      <c r="C587" s="80" t="s">
        <v>473</v>
      </c>
      <c r="D587" s="81" t="s">
        <v>2066</v>
      </c>
      <c r="E587" s="101">
        <f>SUM('ZAMÓWIENIE 2025'!G591)</f>
        <v>0</v>
      </c>
    </row>
    <row r="588" spans="1:5" ht="29.05" customHeight="1">
      <c r="A588" s="15">
        <f t="shared" si="9"/>
        <v>0</v>
      </c>
      <c r="C588" s="80" t="s">
        <v>474</v>
      </c>
      <c r="D588" s="81" t="s">
        <v>2068</v>
      </c>
      <c r="E588" s="101">
        <f>SUM('ZAMÓWIENIE 2025'!G592)</f>
        <v>0</v>
      </c>
    </row>
    <row r="589" spans="1:5" ht="29.05" customHeight="1">
      <c r="A589" s="15">
        <f t="shared" si="9"/>
        <v>0</v>
      </c>
      <c r="C589" s="80" t="s">
        <v>475</v>
      </c>
      <c r="D589" s="81" t="s">
        <v>2070</v>
      </c>
      <c r="E589" s="101">
        <f>SUM('ZAMÓWIENIE 2025'!G593)</f>
        <v>0</v>
      </c>
    </row>
    <row r="590" spans="1:5" ht="29.05" customHeight="1">
      <c r="A590" s="15">
        <f t="shared" si="9"/>
        <v>0</v>
      </c>
      <c r="C590" s="80" t="s">
        <v>476</v>
      </c>
      <c r="D590" s="81" t="s">
        <v>2066</v>
      </c>
      <c r="E590" s="101">
        <f>SUM('ZAMÓWIENIE 2025'!G594)</f>
        <v>0</v>
      </c>
    </row>
    <row r="591" spans="1:5" ht="29.05" customHeight="1">
      <c r="A591" s="15">
        <f t="shared" si="9"/>
        <v>0</v>
      </c>
      <c r="C591" s="80" t="s">
        <v>477</v>
      </c>
      <c r="D591" s="81" t="s">
        <v>2067</v>
      </c>
      <c r="E591" s="101">
        <f>SUM('ZAMÓWIENIE 2025'!G595)</f>
        <v>0</v>
      </c>
    </row>
    <row r="592" spans="1:5" ht="29.05" customHeight="1">
      <c r="A592" s="15">
        <f t="shared" si="9"/>
        <v>0</v>
      </c>
      <c r="C592" s="80" t="s">
        <v>478</v>
      </c>
      <c r="D592" s="81" t="s">
        <v>2068</v>
      </c>
      <c r="E592" s="101">
        <f>SUM('ZAMÓWIENIE 2025'!G596)</f>
        <v>0</v>
      </c>
    </row>
    <row r="593" spans="1:5" ht="29.05" customHeight="1">
      <c r="A593" s="15">
        <f t="shared" si="9"/>
        <v>0</v>
      </c>
      <c r="C593" s="80" t="s">
        <v>479</v>
      </c>
      <c r="D593" s="81" t="s">
        <v>2071</v>
      </c>
      <c r="E593" s="101">
        <f>SUM('ZAMÓWIENIE 2025'!G597)</f>
        <v>0</v>
      </c>
    </row>
    <row r="594" spans="1:5" ht="29.05" customHeight="1">
      <c r="A594" s="15">
        <f t="shared" si="9"/>
        <v>0</v>
      </c>
      <c r="C594" s="80" t="s">
        <v>480</v>
      </c>
      <c r="D594" s="81" t="s">
        <v>2072</v>
      </c>
      <c r="E594" s="101">
        <f>SUM('ZAMÓWIENIE 2025'!G598)</f>
        <v>0</v>
      </c>
    </row>
    <row r="595" spans="1:5" ht="29.05" customHeight="1">
      <c r="A595" s="15">
        <f t="shared" si="9"/>
        <v>0</v>
      </c>
      <c r="C595" s="80" t="s">
        <v>481</v>
      </c>
      <c r="D595" s="81" t="s">
        <v>2073</v>
      </c>
      <c r="E595" s="101">
        <f>SUM('ZAMÓWIENIE 2025'!G599)</f>
        <v>0</v>
      </c>
    </row>
    <row r="596" spans="1:5" ht="29.05" customHeight="1">
      <c r="A596" s="15">
        <f t="shared" si="9"/>
        <v>0</v>
      </c>
      <c r="C596" s="80" t="s">
        <v>482</v>
      </c>
      <c r="D596" s="81" t="s">
        <v>2074</v>
      </c>
      <c r="E596" s="101">
        <f>SUM('ZAMÓWIENIE 2025'!G600)</f>
        <v>0</v>
      </c>
    </row>
    <row r="597" spans="1:5" ht="29.05" customHeight="1">
      <c r="A597" s="15">
        <f t="shared" si="9"/>
        <v>0</v>
      </c>
      <c r="C597" s="80" t="s">
        <v>483</v>
      </c>
      <c r="D597" s="81" t="s">
        <v>2074</v>
      </c>
      <c r="E597" s="101">
        <f>SUM('ZAMÓWIENIE 2025'!G601)</f>
        <v>0</v>
      </c>
    </row>
    <row r="598" spans="1:5" ht="29.05" customHeight="1">
      <c r="A598" s="15">
        <f t="shared" si="9"/>
        <v>0</v>
      </c>
      <c r="C598" s="80" t="s">
        <v>484</v>
      </c>
      <c r="D598" s="81" t="s">
        <v>2074</v>
      </c>
      <c r="E598" s="101">
        <f>SUM('ZAMÓWIENIE 2025'!G602)</f>
        <v>0</v>
      </c>
    </row>
    <row r="599" spans="1:5" ht="29.05" customHeight="1">
      <c r="A599" s="15">
        <f t="shared" si="9"/>
        <v>0</v>
      </c>
      <c r="C599" s="80" t="s">
        <v>485</v>
      </c>
      <c r="D599" s="81" t="s">
        <v>2075</v>
      </c>
      <c r="E599" s="101">
        <f>SUM('ZAMÓWIENIE 2025'!G603)</f>
        <v>0</v>
      </c>
    </row>
    <row r="600" spans="1:5" ht="29.05" customHeight="1">
      <c r="A600" s="15">
        <f t="shared" si="9"/>
        <v>0</v>
      </c>
      <c r="C600" s="80" t="s">
        <v>486</v>
      </c>
      <c r="D600" s="81" t="s">
        <v>2074</v>
      </c>
      <c r="E600" s="101">
        <f>SUM('ZAMÓWIENIE 2025'!G604)</f>
        <v>0</v>
      </c>
    </row>
    <row r="601" spans="1:5" ht="29.05" customHeight="1">
      <c r="A601" s="15">
        <f t="shared" si="9"/>
        <v>0</v>
      </c>
      <c r="C601" s="80" t="s">
        <v>487</v>
      </c>
      <c r="D601" s="81" t="s">
        <v>2074</v>
      </c>
      <c r="E601" s="101">
        <f>SUM('ZAMÓWIENIE 2025'!G605)</f>
        <v>0</v>
      </c>
    </row>
    <row r="602" spans="1:5" ht="29.05" customHeight="1">
      <c r="A602" s="15">
        <f t="shared" si="9"/>
        <v>0</v>
      </c>
      <c r="C602" s="80" t="s">
        <v>488</v>
      </c>
      <c r="D602" s="81" t="s">
        <v>2074</v>
      </c>
      <c r="E602" s="101">
        <f>SUM('ZAMÓWIENIE 2025'!G606)</f>
        <v>0</v>
      </c>
    </row>
    <row r="603" spans="1:5" ht="29.05" customHeight="1">
      <c r="A603" s="15">
        <f t="shared" si="9"/>
        <v>0</v>
      </c>
      <c r="C603" s="80" t="s">
        <v>489</v>
      </c>
      <c r="D603" s="81" t="s">
        <v>2074</v>
      </c>
      <c r="E603" s="101">
        <f>SUM('ZAMÓWIENIE 2025'!G607)</f>
        <v>0</v>
      </c>
    </row>
    <row r="604" spans="1:5" ht="29.05" customHeight="1">
      <c r="A604" s="15">
        <f t="shared" si="9"/>
        <v>0</v>
      </c>
      <c r="C604" s="80" t="s">
        <v>490</v>
      </c>
      <c r="D604" s="81" t="s">
        <v>2074</v>
      </c>
      <c r="E604" s="101">
        <f>SUM('ZAMÓWIENIE 2025'!G608)</f>
        <v>0</v>
      </c>
    </row>
    <row r="605" spans="1:5" ht="29.05" customHeight="1">
      <c r="A605" s="15">
        <f t="shared" si="9"/>
        <v>0</v>
      </c>
      <c r="C605" s="80" t="s">
        <v>491</v>
      </c>
      <c r="D605" s="81" t="s">
        <v>2076</v>
      </c>
      <c r="E605" s="101">
        <f>SUM('ZAMÓWIENIE 2025'!G609)</f>
        <v>0</v>
      </c>
    </row>
    <row r="606" spans="1:5" ht="29.05" customHeight="1">
      <c r="A606" s="15">
        <f t="shared" si="9"/>
        <v>0</v>
      </c>
      <c r="C606" s="80" t="s">
        <v>492</v>
      </c>
      <c r="D606" s="81" t="s">
        <v>2077</v>
      </c>
      <c r="E606" s="101">
        <f>SUM('ZAMÓWIENIE 2025'!G610)</f>
        <v>0</v>
      </c>
    </row>
    <row r="607" spans="1:5" ht="29.05" customHeight="1">
      <c r="A607" s="15">
        <f t="shared" si="9"/>
        <v>0</v>
      </c>
      <c r="C607" s="80" t="s">
        <v>493</v>
      </c>
      <c r="D607" s="81" t="s">
        <v>2077</v>
      </c>
      <c r="E607" s="101">
        <f>SUM('ZAMÓWIENIE 2025'!G611)</f>
        <v>0</v>
      </c>
    </row>
    <row r="608" spans="1:5" ht="29.05" customHeight="1">
      <c r="A608" s="15">
        <f t="shared" si="9"/>
        <v>0</v>
      </c>
      <c r="C608" s="80" t="s">
        <v>494</v>
      </c>
      <c r="D608" s="81" t="s">
        <v>2078</v>
      </c>
      <c r="E608" s="101">
        <f>SUM('ZAMÓWIENIE 2025'!G612)</f>
        <v>0</v>
      </c>
    </row>
    <row r="609" spans="1:5" ht="29.05" customHeight="1">
      <c r="A609" s="15">
        <f t="shared" si="9"/>
        <v>0</v>
      </c>
      <c r="C609" s="80" t="s">
        <v>495</v>
      </c>
      <c r="D609" s="81" t="s">
        <v>2078</v>
      </c>
      <c r="E609" s="101">
        <f>SUM('ZAMÓWIENIE 2025'!G613)</f>
        <v>0</v>
      </c>
    </row>
    <row r="610" spans="1:5" ht="29.05" customHeight="1">
      <c r="A610" s="15">
        <f t="shared" si="9"/>
        <v>0</v>
      </c>
      <c r="C610" s="80" t="s">
        <v>496</v>
      </c>
      <c r="D610" s="81" t="s">
        <v>2079</v>
      </c>
      <c r="E610" s="101">
        <f>SUM('ZAMÓWIENIE 2025'!G614)</f>
        <v>0</v>
      </c>
    </row>
    <row r="611" spans="1:5" ht="29.05" customHeight="1">
      <c r="A611" s="15">
        <f t="shared" si="9"/>
        <v>0</v>
      </c>
      <c r="C611" s="80" t="s">
        <v>1239</v>
      </c>
      <c r="D611" s="81" t="s">
        <v>2080</v>
      </c>
      <c r="E611" s="101">
        <f>SUM('ZAMÓWIENIE 2025'!G615)</f>
        <v>0</v>
      </c>
    </row>
    <row r="612" spans="1:5" ht="29.05" customHeight="1">
      <c r="A612" s="15">
        <f t="shared" si="9"/>
        <v>0</v>
      </c>
      <c r="C612" s="80" t="s">
        <v>1240</v>
      </c>
      <c r="D612" s="81" t="s">
        <v>2081</v>
      </c>
      <c r="E612" s="101">
        <f>SUM('ZAMÓWIENIE 2025'!G616)</f>
        <v>0</v>
      </c>
    </row>
    <row r="613" spans="1:5" ht="29.05" customHeight="1">
      <c r="A613" s="15">
        <f t="shared" si="9"/>
        <v>0</v>
      </c>
      <c r="C613" s="80" t="s">
        <v>497</v>
      </c>
      <c r="D613" s="81" t="s">
        <v>2082</v>
      </c>
      <c r="E613" s="101">
        <f>SUM('ZAMÓWIENIE 2025'!G617)</f>
        <v>0</v>
      </c>
    </row>
    <row r="614" spans="1:5" ht="29.05" customHeight="1">
      <c r="A614" s="15">
        <f t="shared" si="9"/>
        <v>0</v>
      </c>
      <c r="C614" s="80" t="s">
        <v>498</v>
      </c>
      <c r="D614" s="81" t="s">
        <v>2084</v>
      </c>
      <c r="E614" s="101">
        <f>SUM('ZAMÓWIENIE 2025'!G618)</f>
        <v>0</v>
      </c>
    </row>
    <row r="615" spans="1:5" ht="29.05" customHeight="1">
      <c r="A615" s="15">
        <f t="shared" si="9"/>
        <v>0</v>
      </c>
      <c r="C615" s="80" t="s">
        <v>499</v>
      </c>
      <c r="D615" s="81" t="s">
        <v>2085</v>
      </c>
      <c r="E615" s="101">
        <f>SUM('ZAMÓWIENIE 2025'!G619)</f>
        <v>0</v>
      </c>
    </row>
    <row r="616" spans="1:5" ht="29.05" customHeight="1">
      <c r="A616" s="15">
        <f t="shared" si="9"/>
        <v>0</v>
      </c>
      <c r="C616" s="80" t="s">
        <v>500</v>
      </c>
      <c r="D616" s="81" t="s">
        <v>2086</v>
      </c>
      <c r="E616" s="101">
        <f>SUM('ZAMÓWIENIE 2025'!G620)</f>
        <v>0</v>
      </c>
    </row>
    <row r="617" spans="1:5" ht="29.05" customHeight="1">
      <c r="A617" s="15">
        <f t="shared" ref="A617:A685" si="10">$A$2</f>
        <v>0</v>
      </c>
      <c r="C617" s="80" t="s">
        <v>501</v>
      </c>
      <c r="D617" s="81" t="s">
        <v>2087</v>
      </c>
      <c r="E617" s="101">
        <f>SUM('ZAMÓWIENIE 2025'!G621)</f>
        <v>0</v>
      </c>
    </row>
    <row r="618" spans="1:5" ht="29.05" customHeight="1">
      <c r="A618" s="15">
        <f t="shared" si="10"/>
        <v>0</v>
      </c>
      <c r="C618" s="80" t="s">
        <v>1546</v>
      </c>
      <c r="D618" s="81" t="s">
        <v>2088</v>
      </c>
      <c r="E618" s="101">
        <f>SUM('ZAMÓWIENIE 2025'!G622)</f>
        <v>0</v>
      </c>
    </row>
    <row r="619" spans="1:5" ht="29.05" customHeight="1">
      <c r="A619" s="15">
        <f t="shared" si="10"/>
        <v>0</v>
      </c>
      <c r="C619" s="80" t="s">
        <v>1547</v>
      </c>
      <c r="D619" s="81" t="s">
        <v>2090</v>
      </c>
      <c r="E619" s="101">
        <f>SUM('ZAMÓWIENIE 2025'!G623)</f>
        <v>0</v>
      </c>
    </row>
    <row r="620" spans="1:5" ht="29.05" customHeight="1">
      <c r="A620" s="15">
        <f t="shared" si="10"/>
        <v>0</v>
      </c>
      <c r="C620" s="80" t="s">
        <v>502</v>
      </c>
      <c r="D620" s="81" t="s">
        <v>2092</v>
      </c>
      <c r="E620" s="101">
        <f>SUM('ZAMÓWIENIE 2025'!G624)</f>
        <v>0</v>
      </c>
    </row>
    <row r="621" spans="1:5" ht="29.05" customHeight="1">
      <c r="A621" s="15">
        <f t="shared" si="10"/>
        <v>0</v>
      </c>
      <c r="C621" s="80" t="s">
        <v>503</v>
      </c>
      <c r="D621" s="81" t="s">
        <v>2093</v>
      </c>
      <c r="E621" s="101">
        <f>SUM('ZAMÓWIENIE 2025'!G625)</f>
        <v>0</v>
      </c>
    </row>
    <row r="622" spans="1:5" ht="29.05" customHeight="1">
      <c r="A622" s="15">
        <f t="shared" si="10"/>
        <v>0</v>
      </c>
      <c r="C622" s="80" t="s">
        <v>504</v>
      </c>
      <c r="D622" s="81" t="s">
        <v>2094</v>
      </c>
      <c r="E622" s="101">
        <f>SUM('ZAMÓWIENIE 2025'!G626)</f>
        <v>0</v>
      </c>
    </row>
    <row r="623" spans="1:5" ht="29.05" customHeight="1">
      <c r="A623" s="15">
        <f t="shared" si="10"/>
        <v>0</v>
      </c>
      <c r="C623" s="80" t="s">
        <v>505</v>
      </c>
      <c r="D623" s="81" t="s">
        <v>2095</v>
      </c>
      <c r="E623" s="101">
        <f>SUM('ZAMÓWIENIE 2025'!G627)</f>
        <v>0</v>
      </c>
    </row>
    <row r="624" spans="1:5" ht="29.05" customHeight="1">
      <c r="A624" s="15">
        <f t="shared" si="10"/>
        <v>0</v>
      </c>
      <c r="C624" s="80" t="s">
        <v>506</v>
      </c>
      <c r="D624" s="81" t="s">
        <v>2096</v>
      </c>
      <c r="E624" s="101">
        <f>SUM('ZAMÓWIENIE 2025'!G628)</f>
        <v>0</v>
      </c>
    </row>
    <row r="625" spans="1:5" ht="29.05" customHeight="1">
      <c r="A625" s="15">
        <f t="shared" si="10"/>
        <v>0</v>
      </c>
      <c r="C625" s="80" t="s">
        <v>507</v>
      </c>
      <c r="D625" s="81" t="s">
        <v>2097</v>
      </c>
      <c r="E625" s="101">
        <f>SUM('ZAMÓWIENIE 2025'!G629)</f>
        <v>0</v>
      </c>
    </row>
    <row r="626" spans="1:5" ht="29.05" customHeight="1">
      <c r="A626" s="15">
        <f t="shared" si="10"/>
        <v>0</v>
      </c>
      <c r="C626" s="80" t="s">
        <v>508</v>
      </c>
      <c r="D626" s="81" t="s">
        <v>2092</v>
      </c>
      <c r="E626" s="101">
        <f>SUM('ZAMÓWIENIE 2025'!G630)</f>
        <v>0</v>
      </c>
    </row>
    <row r="627" spans="1:5" ht="29.05" customHeight="1">
      <c r="A627" s="15">
        <f t="shared" si="10"/>
        <v>0</v>
      </c>
      <c r="C627" s="80" t="s">
        <v>509</v>
      </c>
      <c r="D627" s="81" t="s">
        <v>2095</v>
      </c>
      <c r="E627" s="101">
        <f>SUM('ZAMÓWIENIE 2025'!G631)</f>
        <v>0</v>
      </c>
    </row>
    <row r="628" spans="1:5" ht="29.05" customHeight="1">
      <c r="A628" s="15">
        <f t="shared" si="10"/>
        <v>0</v>
      </c>
      <c r="C628" s="80" t="s">
        <v>510</v>
      </c>
      <c r="D628" s="81" t="s">
        <v>2096</v>
      </c>
      <c r="E628" s="101">
        <f>SUM('ZAMÓWIENIE 2025'!G632)</f>
        <v>0</v>
      </c>
    </row>
    <row r="629" spans="1:5" ht="29.05" customHeight="1">
      <c r="A629" s="15">
        <f t="shared" si="10"/>
        <v>0</v>
      </c>
      <c r="C629" s="80" t="s">
        <v>511</v>
      </c>
      <c r="D629" s="81" t="s">
        <v>2098</v>
      </c>
      <c r="E629" s="101">
        <f>SUM('ZAMÓWIENIE 2025'!G633)</f>
        <v>0</v>
      </c>
    </row>
    <row r="630" spans="1:5" ht="29.05" customHeight="1">
      <c r="A630" s="15">
        <f t="shared" si="10"/>
        <v>0</v>
      </c>
      <c r="C630" s="80" t="s">
        <v>2099</v>
      </c>
      <c r="D630" s="81" t="s">
        <v>2100</v>
      </c>
      <c r="E630" s="101">
        <f>SUM('ZAMÓWIENIE 2025'!G634)</f>
        <v>0</v>
      </c>
    </row>
    <row r="631" spans="1:5" ht="29.05" customHeight="1">
      <c r="A631" s="15">
        <f t="shared" si="10"/>
        <v>0</v>
      </c>
      <c r="C631" s="80" t="s">
        <v>1241</v>
      </c>
      <c r="D631" s="81" t="s">
        <v>2102</v>
      </c>
      <c r="E631" s="101">
        <f>SUM('ZAMÓWIENIE 2025'!G635)</f>
        <v>0</v>
      </c>
    </row>
    <row r="632" spans="1:5" ht="29.05" customHeight="1">
      <c r="A632" s="15">
        <f t="shared" si="10"/>
        <v>0</v>
      </c>
      <c r="C632" s="80" t="s">
        <v>1242</v>
      </c>
      <c r="D632" s="81" t="s">
        <v>2103</v>
      </c>
      <c r="E632" s="101">
        <f>SUM('ZAMÓWIENIE 2025'!G636)</f>
        <v>0</v>
      </c>
    </row>
    <row r="633" spans="1:5" ht="29.05" customHeight="1">
      <c r="A633" s="15">
        <f t="shared" si="10"/>
        <v>0</v>
      </c>
      <c r="C633" s="80" t="s">
        <v>1243</v>
      </c>
      <c r="D633" s="81" t="s">
        <v>2104</v>
      </c>
      <c r="E633" s="101">
        <f>SUM('ZAMÓWIENIE 2025'!G637)</f>
        <v>0</v>
      </c>
    </row>
    <row r="634" spans="1:5" ht="29.05" customHeight="1">
      <c r="A634" s="15">
        <f t="shared" si="10"/>
        <v>0</v>
      </c>
      <c r="C634" s="80" t="s">
        <v>512</v>
      </c>
      <c r="D634" s="81" t="s">
        <v>2105</v>
      </c>
      <c r="E634" s="101">
        <f>SUM('ZAMÓWIENIE 2025'!G638)</f>
        <v>0</v>
      </c>
    </row>
    <row r="635" spans="1:5" ht="29.05" customHeight="1">
      <c r="A635" s="15">
        <f t="shared" si="10"/>
        <v>0</v>
      </c>
      <c r="C635" s="80" t="s">
        <v>513</v>
      </c>
      <c r="D635" s="81" t="s">
        <v>2106</v>
      </c>
      <c r="E635" s="101">
        <f>SUM('ZAMÓWIENIE 2025'!G639)</f>
        <v>0</v>
      </c>
    </row>
    <row r="636" spans="1:5" ht="29.05" customHeight="1">
      <c r="A636" s="15">
        <f t="shared" si="10"/>
        <v>0</v>
      </c>
      <c r="C636" s="80" t="s">
        <v>514</v>
      </c>
      <c r="D636" s="81" t="s">
        <v>2108</v>
      </c>
      <c r="E636" s="101">
        <f>SUM('ZAMÓWIENIE 2025'!G640)</f>
        <v>0</v>
      </c>
    </row>
    <row r="637" spans="1:5" ht="29.05" customHeight="1">
      <c r="A637" s="15">
        <f t="shared" si="10"/>
        <v>0</v>
      </c>
      <c r="C637" s="80" t="s">
        <v>515</v>
      </c>
      <c r="D637" s="81" t="s">
        <v>2109</v>
      </c>
      <c r="E637" s="101">
        <f>SUM('ZAMÓWIENIE 2025'!G641)</f>
        <v>0</v>
      </c>
    </row>
    <row r="638" spans="1:5" ht="29.05" customHeight="1">
      <c r="A638" s="15">
        <f t="shared" si="10"/>
        <v>0</v>
      </c>
      <c r="C638" s="80" t="s">
        <v>525</v>
      </c>
      <c r="D638" s="81" t="s">
        <v>2110</v>
      </c>
      <c r="E638" s="101">
        <f>SUM('ZAMÓWIENIE 2025'!G642)</f>
        <v>0</v>
      </c>
    </row>
    <row r="639" spans="1:5" ht="29.05" customHeight="1">
      <c r="A639" s="15">
        <f t="shared" si="10"/>
        <v>0</v>
      </c>
      <c r="C639" s="80" t="s">
        <v>516</v>
      </c>
      <c r="D639" s="81" t="s">
        <v>2111</v>
      </c>
      <c r="E639" s="101">
        <f>SUM('ZAMÓWIENIE 2025'!G643)</f>
        <v>0</v>
      </c>
    </row>
    <row r="640" spans="1:5" ht="29.05" customHeight="1">
      <c r="A640" s="15">
        <f t="shared" si="10"/>
        <v>0</v>
      </c>
      <c r="C640" s="80" t="s">
        <v>517</v>
      </c>
      <c r="D640" s="81" t="s">
        <v>2112</v>
      </c>
      <c r="E640" s="101">
        <f>SUM('ZAMÓWIENIE 2025'!G644)</f>
        <v>0</v>
      </c>
    </row>
    <row r="641" spans="1:5" ht="29.05" customHeight="1">
      <c r="A641" s="15">
        <f t="shared" si="10"/>
        <v>0</v>
      </c>
      <c r="C641" s="80" t="s">
        <v>518</v>
      </c>
      <c r="D641" s="81" t="s">
        <v>2113</v>
      </c>
      <c r="E641" s="101">
        <f>SUM('ZAMÓWIENIE 2025'!G645)</f>
        <v>0</v>
      </c>
    </row>
    <row r="642" spans="1:5" ht="29.05" customHeight="1">
      <c r="A642" s="15">
        <f t="shared" si="10"/>
        <v>0</v>
      </c>
      <c r="C642" s="80" t="s">
        <v>519</v>
      </c>
      <c r="D642" s="81" t="s">
        <v>2114</v>
      </c>
      <c r="E642" s="101">
        <f>SUM('ZAMÓWIENIE 2025'!G646)</f>
        <v>0</v>
      </c>
    </row>
    <row r="643" spans="1:5" ht="29.05" customHeight="1">
      <c r="A643" s="15">
        <f t="shared" si="10"/>
        <v>0</v>
      </c>
      <c r="C643" s="80" t="s">
        <v>520</v>
      </c>
      <c r="D643" s="81" t="s">
        <v>2115</v>
      </c>
      <c r="E643" s="101">
        <f>SUM('ZAMÓWIENIE 2025'!G647)</f>
        <v>0</v>
      </c>
    </row>
    <row r="644" spans="1:5" ht="29.05" customHeight="1">
      <c r="A644" s="15">
        <f t="shared" si="10"/>
        <v>0</v>
      </c>
      <c r="C644" s="80" t="s">
        <v>521</v>
      </c>
      <c r="D644" s="81" t="s">
        <v>2116</v>
      </c>
      <c r="E644" s="101">
        <f>SUM('ZAMÓWIENIE 2025'!G648)</f>
        <v>0</v>
      </c>
    </row>
    <row r="645" spans="1:5" ht="29.05" customHeight="1">
      <c r="A645" s="15">
        <f t="shared" si="10"/>
        <v>0</v>
      </c>
      <c r="C645" s="80" t="s">
        <v>522</v>
      </c>
      <c r="D645" s="81" t="s">
        <v>2117</v>
      </c>
      <c r="E645" s="101">
        <f>SUM('ZAMÓWIENIE 2025'!G649)</f>
        <v>0</v>
      </c>
    </row>
    <row r="646" spans="1:5" ht="29.05" customHeight="1">
      <c r="A646" s="15">
        <f t="shared" si="10"/>
        <v>0</v>
      </c>
      <c r="C646" s="80" t="s">
        <v>523</v>
      </c>
      <c r="D646" s="81" t="s">
        <v>2118</v>
      </c>
      <c r="E646" s="101">
        <f>SUM('ZAMÓWIENIE 2025'!G650)</f>
        <v>0</v>
      </c>
    </row>
    <row r="647" spans="1:5" ht="29.05" customHeight="1">
      <c r="A647" s="15">
        <f t="shared" si="10"/>
        <v>0</v>
      </c>
      <c r="C647" s="80" t="s">
        <v>524</v>
      </c>
      <c r="D647" s="81" t="s">
        <v>2119</v>
      </c>
      <c r="E647" s="101">
        <f>SUM('ZAMÓWIENIE 2025'!G651)</f>
        <v>0</v>
      </c>
    </row>
    <row r="648" spans="1:5" ht="29.05" customHeight="1">
      <c r="A648" s="15">
        <f t="shared" si="10"/>
        <v>0</v>
      </c>
      <c r="C648" s="80" t="s">
        <v>526</v>
      </c>
      <c r="D648" s="81" t="s">
        <v>2120</v>
      </c>
      <c r="E648" s="101">
        <f>SUM('ZAMÓWIENIE 2025'!G652)</f>
        <v>0</v>
      </c>
    </row>
    <row r="649" spans="1:5" ht="29.05" customHeight="1">
      <c r="A649" s="15">
        <f t="shared" si="10"/>
        <v>0</v>
      </c>
      <c r="C649" s="80" t="s">
        <v>1170</v>
      </c>
      <c r="D649" s="81" t="s">
        <v>2121</v>
      </c>
      <c r="E649" s="101">
        <f>SUM('ZAMÓWIENIE 2025'!G653)</f>
        <v>0</v>
      </c>
    </row>
    <row r="650" spans="1:5" ht="29.05" customHeight="1">
      <c r="A650" s="15">
        <f t="shared" si="10"/>
        <v>0</v>
      </c>
      <c r="C650" s="80" t="s">
        <v>736</v>
      </c>
      <c r="D650" s="81" t="s">
        <v>2122</v>
      </c>
      <c r="E650" s="101">
        <f>SUM('ZAMÓWIENIE 2025'!G654)</f>
        <v>0</v>
      </c>
    </row>
    <row r="651" spans="1:5" ht="29.05" customHeight="1">
      <c r="A651" s="15">
        <f t="shared" si="10"/>
        <v>0</v>
      </c>
      <c r="C651" s="80" t="s">
        <v>527</v>
      </c>
      <c r="D651" s="81" t="s">
        <v>2123</v>
      </c>
      <c r="E651" s="101">
        <f>SUM('ZAMÓWIENIE 2025'!G655)</f>
        <v>0</v>
      </c>
    </row>
    <row r="652" spans="1:5" ht="29.05" customHeight="1">
      <c r="A652" s="15">
        <f t="shared" si="10"/>
        <v>0</v>
      </c>
      <c r="C652" s="80" t="s">
        <v>528</v>
      </c>
      <c r="D652" s="81" t="s">
        <v>2124</v>
      </c>
      <c r="E652" s="101">
        <f>SUM('ZAMÓWIENIE 2025'!G656)</f>
        <v>0</v>
      </c>
    </row>
    <row r="653" spans="1:5" ht="29.05" customHeight="1">
      <c r="A653" s="15">
        <f t="shared" si="10"/>
        <v>0</v>
      </c>
      <c r="C653" s="80" t="s">
        <v>529</v>
      </c>
      <c r="D653" s="81" t="s">
        <v>2125</v>
      </c>
      <c r="E653" s="101">
        <f>SUM('ZAMÓWIENIE 2025'!G657)</f>
        <v>0</v>
      </c>
    </row>
    <row r="654" spans="1:5" ht="29.05" customHeight="1">
      <c r="A654" s="15">
        <f t="shared" si="10"/>
        <v>0</v>
      </c>
      <c r="C654" s="80" t="s">
        <v>530</v>
      </c>
      <c r="D654" s="81" t="s">
        <v>2126</v>
      </c>
      <c r="E654" s="101">
        <f>SUM('ZAMÓWIENIE 2025'!G658)</f>
        <v>0</v>
      </c>
    </row>
    <row r="655" spans="1:5" ht="29.05" customHeight="1">
      <c r="A655" s="15">
        <f t="shared" si="10"/>
        <v>0</v>
      </c>
      <c r="C655" s="80" t="s">
        <v>531</v>
      </c>
      <c r="D655" s="81" t="s">
        <v>2127</v>
      </c>
      <c r="E655" s="101">
        <f>SUM('ZAMÓWIENIE 2025'!G659)</f>
        <v>0</v>
      </c>
    </row>
    <row r="656" spans="1:5" ht="29.05" customHeight="1">
      <c r="A656" s="15">
        <f t="shared" si="10"/>
        <v>0</v>
      </c>
      <c r="C656" s="80" t="s">
        <v>532</v>
      </c>
      <c r="D656" s="81" t="s">
        <v>2128</v>
      </c>
      <c r="E656" s="101">
        <f>SUM('ZAMÓWIENIE 2025'!G660)</f>
        <v>0</v>
      </c>
    </row>
    <row r="657" spans="1:5" ht="29.05" customHeight="1">
      <c r="A657" s="15">
        <f t="shared" si="10"/>
        <v>0</v>
      </c>
      <c r="C657" s="80" t="s">
        <v>533</v>
      </c>
      <c r="D657" s="81" t="s">
        <v>2129</v>
      </c>
      <c r="E657" s="101">
        <f>SUM('ZAMÓWIENIE 2025'!G661)</f>
        <v>0</v>
      </c>
    </row>
    <row r="658" spans="1:5" ht="29.05" customHeight="1">
      <c r="A658" s="15">
        <f t="shared" si="10"/>
        <v>0</v>
      </c>
      <c r="C658" s="80" t="s">
        <v>534</v>
      </c>
      <c r="D658" s="81" t="s">
        <v>2130</v>
      </c>
      <c r="E658" s="101">
        <f>SUM('ZAMÓWIENIE 2025'!G662)</f>
        <v>0</v>
      </c>
    </row>
    <row r="659" spans="1:5" ht="29.05" customHeight="1">
      <c r="A659" s="15">
        <f t="shared" si="10"/>
        <v>0</v>
      </c>
      <c r="C659" s="80" t="s">
        <v>535</v>
      </c>
      <c r="D659" s="81" t="s">
        <v>2131</v>
      </c>
      <c r="E659" s="101">
        <f>SUM('ZAMÓWIENIE 2025'!G663)</f>
        <v>0</v>
      </c>
    </row>
    <row r="660" spans="1:5" ht="29.05" customHeight="1">
      <c r="A660" s="15">
        <f t="shared" si="10"/>
        <v>0</v>
      </c>
      <c r="C660" s="80" t="s">
        <v>536</v>
      </c>
      <c r="D660" s="81" t="s">
        <v>2132</v>
      </c>
      <c r="E660" s="101">
        <f>SUM('ZAMÓWIENIE 2025'!G664)</f>
        <v>0</v>
      </c>
    </row>
    <row r="661" spans="1:5" ht="29.05" customHeight="1">
      <c r="A661" s="15">
        <f t="shared" si="10"/>
        <v>0</v>
      </c>
      <c r="C661" s="80" t="s">
        <v>537</v>
      </c>
      <c r="D661" s="81" t="s">
        <v>2133</v>
      </c>
      <c r="E661" s="101">
        <f>SUM('ZAMÓWIENIE 2025'!G665)</f>
        <v>0</v>
      </c>
    </row>
    <row r="662" spans="1:5" ht="29.05" customHeight="1">
      <c r="A662" s="15">
        <f t="shared" si="10"/>
        <v>0</v>
      </c>
      <c r="C662" s="80" t="s">
        <v>538</v>
      </c>
      <c r="D662" s="81" t="s">
        <v>2134</v>
      </c>
      <c r="E662" s="101">
        <f>SUM('ZAMÓWIENIE 2025'!G666)</f>
        <v>0</v>
      </c>
    </row>
    <row r="663" spans="1:5" ht="29.05" customHeight="1">
      <c r="A663" s="15">
        <f t="shared" si="10"/>
        <v>0</v>
      </c>
      <c r="C663" s="80" t="s">
        <v>539</v>
      </c>
      <c r="D663" s="81" t="s">
        <v>2135</v>
      </c>
      <c r="E663" s="101">
        <f>SUM('ZAMÓWIENIE 2025'!G667)</f>
        <v>0</v>
      </c>
    </row>
    <row r="664" spans="1:5" ht="29.05" customHeight="1">
      <c r="A664" s="15">
        <f t="shared" si="10"/>
        <v>0</v>
      </c>
      <c r="C664" s="80" t="s">
        <v>540</v>
      </c>
      <c r="D664" s="81" t="s">
        <v>2136</v>
      </c>
      <c r="E664" s="101">
        <f>SUM('ZAMÓWIENIE 2025'!G668)</f>
        <v>0</v>
      </c>
    </row>
    <row r="665" spans="1:5" ht="29.05" customHeight="1">
      <c r="A665" s="15">
        <f t="shared" si="10"/>
        <v>0</v>
      </c>
      <c r="C665" s="80" t="s">
        <v>541</v>
      </c>
      <c r="D665" s="81" t="s">
        <v>2137</v>
      </c>
      <c r="E665" s="101">
        <f>SUM('ZAMÓWIENIE 2025'!G669)</f>
        <v>0</v>
      </c>
    </row>
    <row r="666" spans="1:5" ht="29.05" customHeight="1">
      <c r="A666" s="15">
        <f t="shared" si="10"/>
        <v>0</v>
      </c>
      <c r="C666" s="80" t="s">
        <v>1552</v>
      </c>
      <c r="D666" s="81" t="s">
        <v>2138</v>
      </c>
      <c r="E666" s="101">
        <f>SUM('ZAMÓWIENIE 2025'!G670)</f>
        <v>0</v>
      </c>
    </row>
    <row r="667" spans="1:5" ht="29.05" customHeight="1">
      <c r="A667" s="15">
        <f t="shared" si="10"/>
        <v>0</v>
      </c>
      <c r="C667" s="80" t="s">
        <v>2139</v>
      </c>
      <c r="D667" s="81" t="s">
        <v>2140</v>
      </c>
      <c r="E667" s="101">
        <f>SUM('ZAMÓWIENIE 2025'!G671)</f>
        <v>0</v>
      </c>
    </row>
    <row r="668" spans="1:5" ht="29.05" customHeight="1">
      <c r="A668" s="15">
        <f t="shared" si="10"/>
        <v>0</v>
      </c>
      <c r="C668" s="80" t="s">
        <v>542</v>
      </c>
      <c r="D668" s="81" t="s">
        <v>2142</v>
      </c>
      <c r="E668" s="101">
        <f>SUM('ZAMÓWIENIE 2025'!G672)</f>
        <v>0</v>
      </c>
    </row>
    <row r="669" spans="1:5" ht="29.05" customHeight="1">
      <c r="A669" s="15">
        <f t="shared" si="10"/>
        <v>0</v>
      </c>
      <c r="C669" s="80" t="s">
        <v>543</v>
      </c>
      <c r="D669" s="81" t="s">
        <v>2143</v>
      </c>
      <c r="E669" s="101">
        <f>SUM('ZAMÓWIENIE 2025'!G673)</f>
        <v>0</v>
      </c>
    </row>
    <row r="670" spans="1:5" ht="29.05" customHeight="1">
      <c r="A670" s="15">
        <f t="shared" si="10"/>
        <v>0</v>
      </c>
      <c r="C670" s="80" t="s">
        <v>544</v>
      </c>
      <c r="D670" s="81" t="s">
        <v>2144</v>
      </c>
      <c r="E670" s="101">
        <f>SUM('ZAMÓWIENIE 2025'!G674)</f>
        <v>0</v>
      </c>
    </row>
    <row r="671" spans="1:5" ht="29.05" customHeight="1">
      <c r="A671" s="15">
        <f t="shared" si="10"/>
        <v>0</v>
      </c>
      <c r="C671" s="80" t="s">
        <v>1545</v>
      </c>
      <c r="D671" s="81" t="s">
        <v>2145</v>
      </c>
      <c r="E671" s="101">
        <f>SUM('ZAMÓWIENIE 2025'!G675)</f>
        <v>0</v>
      </c>
    </row>
    <row r="672" spans="1:5" ht="29.05" customHeight="1">
      <c r="A672" s="15">
        <f t="shared" si="10"/>
        <v>0</v>
      </c>
      <c r="C672" s="80" t="s">
        <v>545</v>
      </c>
      <c r="D672" s="81" t="s">
        <v>2147</v>
      </c>
      <c r="E672" s="101">
        <f>SUM('ZAMÓWIENIE 2025'!G676)</f>
        <v>0</v>
      </c>
    </row>
    <row r="673" spans="1:5" ht="29.05" customHeight="1">
      <c r="A673" s="15">
        <f t="shared" si="10"/>
        <v>0</v>
      </c>
      <c r="C673" s="80" t="s">
        <v>546</v>
      </c>
      <c r="D673" s="81" t="s">
        <v>2148</v>
      </c>
      <c r="E673" s="101">
        <f>SUM('ZAMÓWIENIE 2025'!G677)</f>
        <v>0</v>
      </c>
    </row>
    <row r="674" spans="1:5" ht="29.05" customHeight="1">
      <c r="A674" s="15">
        <f t="shared" si="10"/>
        <v>0</v>
      </c>
      <c r="C674" s="80" t="s">
        <v>547</v>
      </c>
      <c r="D674" s="81" t="s">
        <v>2149</v>
      </c>
      <c r="E674" s="101">
        <f>SUM('ZAMÓWIENIE 2025'!G678)</f>
        <v>0</v>
      </c>
    </row>
    <row r="675" spans="1:5" ht="29.05" customHeight="1">
      <c r="A675" s="15">
        <f t="shared" si="10"/>
        <v>0</v>
      </c>
      <c r="C675" s="80" t="s">
        <v>548</v>
      </c>
      <c r="D675" s="81" t="s">
        <v>2150</v>
      </c>
      <c r="E675" s="101">
        <f>SUM('ZAMÓWIENIE 2025'!G679)</f>
        <v>0</v>
      </c>
    </row>
    <row r="676" spans="1:5" ht="29.05" customHeight="1">
      <c r="A676" s="15">
        <f t="shared" si="10"/>
        <v>0</v>
      </c>
      <c r="C676" s="80" t="s">
        <v>549</v>
      </c>
      <c r="D676" s="81" t="s">
        <v>2151</v>
      </c>
      <c r="E676" s="101">
        <f>SUM('ZAMÓWIENIE 2025'!G680)</f>
        <v>0</v>
      </c>
    </row>
    <row r="677" spans="1:5" ht="29.05" customHeight="1">
      <c r="A677" s="15">
        <f t="shared" si="10"/>
        <v>0</v>
      </c>
      <c r="C677" s="80" t="s">
        <v>550</v>
      </c>
      <c r="D677" s="81" t="s">
        <v>2152</v>
      </c>
      <c r="E677" s="101">
        <f>SUM('ZAMÓWIENIE 2025'!G681)</f>
        <v>0</v>
      </c>
    </row>
    <row r="678" spans="1:5" ht="29.05" customHeight="1">
      <c r="A678" s="15">
        <f t="shared" si="10"/>
        <v>0</v>
      </c>
      <c r="C678" s="80" t="s">
        <v>551</v>
      </c>
      <c r="D678" s="81" t="s">
        <v>2153</v>
      </c>
      <c r="E678" s="101">
        <f>SUM('ZAMÓWIENIE 2025'!G682)</f>
        <v>0</v>
      </c>
    </row>
    <row r="679" spans="1:5" ht="29.05" customHeight="1">
      <c r="A679" s="15">
        <f t="shared" si="10"/>
        <v>0</v>
      </c>
      <c r="C679" s="80" t="s">
        <v>552</v>
      </c>
      <c r="D679" s="81" t="s">
        <v>2154</v>
      </c>
      <c r="E679" s="101">
        <f>SUM('ZAMÓWIENIE 2025'!G683)</f>
        <v>0</v>
      </c>
    </row>
    <row r="680" spans="1:5" ht="29.05" customHeight="1">
      <c r="A680" s="15">
        <f t="shared" si="10"/>
        <v>0</v>
      </c>
      <c r="C680" s="80" t="s">
        <v>1244</v>
      </c>
      <c r="D680" s="81" t="s">
        <v>2155</v>
      </c>
      <c r="E680" s="101">
        <f>SUM('ZAMÓWIENIE 2025'!G684)</f>
        <v>0</v>
      </c>
    </row>
    <row r="681" spans="1:5" ht="29.05" customHeight="1">
      <c r="A681" s="15">
        <f t="shared" si="10"/>
        <v>0</v>
      </c>
      <c r="C681" s="80" t="s">
        <v>553</v>
      </c>
      <c r="D681" s="81" t="s">
        <v>2156</v>
      </c>
      <c r="E681" s="101">
        <f>SUM('ZAMÓWIENIE 2025'!G685)</f>
        <v>0</v>
      </c>
    </row>
    <row r="682" spans="1:5" ht="29.05" customHeight="1">
      <c r="A682" s="15">
        <f t="shared" si="10"/>
        <v>0</v>
      </c>
      <c r="C682" s="80" t="s">
        <v>554</v>
      </c>
      <c r="D682" s="81" t="s">
        <v>2157</v>
      </c>
      <c r="E682" s="101">
        <f>SUM('ZAMÓWIENIE 2025'!G686)</f>
        <v>0</v>
      </c>
    </row>
    <row r="683" spans="1:5" ht="29.05" customHeight="1">
      <c r="A683" s="15">
        <f t="shared" si="10"/>
        <v>0</v>
      </c>
      <c r="C683" s="80" t="s">
        <v>1245</v>
      </c>
      <c r="D683" s="81" t="s">
        <v>2158</v>
      </c>
      <c r="E683" s="101">
        <f>SUM('ZAMÓWIENIE 2025'!G687)</f>
        <v>0</v>
      </c>
    </row>
    <row r="684" spans="1:5" ht="29.05" customHeight="1">
      <c r="A684" s="15">
        <f t="shared" si="10"/>
        <v>0</v>
      </c>
      <c r="C684" s="80" t="s">
        <v>555</v>
      </c>
      <c r="D684" s="81" t="s">
        <v>2159</v>
      </c>
      <c r="E684" s="101">
        <f>SUM('ZAMÓWIENIE 2025'!G688)</f>
        <v>0</v>
      </c>
    </row>
    <row r="685" spans="1:5" ht="29.05" customHeight="1">
      <c r="A685" s="15">
        <f t="shared" si="10"/>
        <v>0</v>
      </c>
      <c r="C685" s="80" t="s">
        <v>1246</v>
      </c>
      <c r="D685" s="81" t="s">
        <v>2160</v>
      </c>
      <c r="E685" s="101">
        <f>SUM('ZAMÓWIENIE 2025'!G689)</f>
        <v>0</v>
      </c>
    </row>
    <row r="686" spans="1:5" ht="29.05" customHeight="1">
      <c r="A686" s="15">
        <f t="shared" ref="A686:A746" si="11">$A$2</f>
        <v>0</v>
      </c>
      <c r="C686" s="80" t="s">
        <v>1247</v>
      </c>
      <c r="D686" s="81" t="s">
        <v>2161</v>
      </c>
      <c r="E686" s="101">
        <f>SUM('ZAMÓWIENIE 2025'!G690)</f>
        <v>0</v>
      </c>
    </row>
    <row r="687" spans="1:5" ht="29.05" customHeight="1">
      <c r="A687" s="15">
        <f t="shared" si="11"/>
        <v>0</v>
      </c>
      <c r="C687" s="80" t="s">
        <v>2162</v>
      </c>
      <c r="D687" s="81" t="s">
        <v>2163</v>
      </c>
      <c r="E687" s="101">
        <f>SUM('ZAMÓWIENIE 2025'!G691)</f>
        <v>0</v>
      </c>
    </row>
    <row r="688" spans="1:5" ht="29.05" customHeight="1">
      <c r="A688" s="15">
        <f t="shared" si="11"/>
        <v>0</v>
      </c>
      <c r="C688" s="80" t="s">
        <v>2164</v>
      </c>
      <c r="D688" s="81" t="s">
        <v>2165</v>
      </c>
      <c r="E688" s="101">
        <f>SUM('ZAMÓWIENIE 2025'!G692)</f>
        <v>0</v>
      </c>
    </row>
    <row r="689" spans="1:5" ht="29.05" customHeight="1">
      <c r="A689" s="15">
        <f t="shared" si="11"/>
        <v>0</v>
      </c>
      <c r="C689" s="80" t="s">
        <v>2166</v>
      </c>
      <c r="D689" s="81" t="s">
        <v>2167</v>
      </c>
      <c r="E689" s="101">
        <f>SUM('ZAMÓWIENIE 2025'!G693)</f>
        <v>0</v>
      </c>
    </row>
    <row r="690" spans="1:5" ht="29.05" customHeight="1">
      <c r="A690" s="15">
        <f t="shared" si="11"/>
        <v>0</v>
      </c>
      <c r="C690" s="80" t="s">
        <v>2168</v>
      </c>
      <c r="D690" s="81" t="s">
        <v>2169</v>
      </c>
      <c r="E690" s="101">
        <f>SUM('ZAMÓWIENIE 2025'!G694)</f>
        <v>0</v>
      </c>
    </row>
    <row r="691" spans="1:5" ht="29.05" customHeight="1">
      <c r="A691" s="15">
        <f t="shared" si="11"/>
        <v>0</v>
      </c>
      <c r="C691" s="80" t="s">
        <v>2170</v>
      </c>
      <c r="D691" s="81" t="s">
        <v>2171</v>
      </c>
      <c r="E691" s="101">
        <f>SUM('ZAMÓWIENIE 2025'!G695)</f>
        <v>0</v>
      </c>
    </row>
    <row r="692" spans="1:5" ht="29.05" customHeight="1">
      <c r="A692" s="15">
        <f t="shared" si="11"/>
        <v>0</v>
      </c>
      <c r="C692" s="80" t="s">
        <v>556</v>
      </c>
      <c r="D692" s="81" t="s">
        <v>2172</v>
      </c>
      <c r="E692" s="101">
        <f>SUM('ZAMÓWIENIE 2025'!G696)</f>
        <v>0</v>
      </c>
    </row>
    <row r="693" spans="1:5" ht="29.05" customHeight="1">
      <c r="A693" s="15">
        <f t="shared" si="11"/>
        <v>0</v>
      </c>
      <c r="C693" s="80" t="s">
        <v>1248</v>
      </c>
      <c r="D693" s="81" t="s">
        <v>2173</v>
      </c>
      <c r="E693" s="101">
        <f>SUM('ZAMÓWIENIE 2025'!G697)</f>
        <v>0</v>
      </c>
    </row>
    <row r="694" spans="1:5" ht="29.05" customHeight="1">
      <c r="A694" s="15">
        <f t="shared" si="11"/>
        <v>0</v>
      </c>
      <c r="C694" s="80" t="s">
        <v>557</v>
      </c>
      <c r="D694" s="81" t="s">
        <v>2174</v>
      </c>
      <c r="E694" s="101">
        <f>SUM('ZAMÓWIENIE 2025'!G698)</f>
        <v>0</v>
      </c>
    </row>
    <row r="695" spans="1:5" ht="29.05" customHeight="1">
      <c r="A695" s="15">
        <f t="shared" si="11"/>
        <v>0</v>
      </c>
      <c r="C695" s="80" t="s">
        <v>558</v>
      </c>
      <c r="D695" s="81" t="s">
        <v>2175</v>
      </c>
      <c r="E695" s="101">
        <f>SUM('ZAMÓWIENIE 2025'!G699)</f>
        <v>0</v>
      </c>
    </row>
    <row r="696" spans="1:5" ht="29.05" customHeight="1">
      <c r="A696" s="15">
        <f t="shared" si="11"/>
        <v>0</v>
      </c>
      <c r="C696" s="80" t="s">
        <v>559</v>
      </c>
      <c r="D696" s="81" t="s">
        <v>2176</v>
      </c>
      <c r="E696" s="101">
        <f>SUM('ZAMÓWIENIE 2025'!G700)</f>
        <v>0</v>
      </c>
    </row>
    <row r="697" spans="1:5" ht="29.05" customHeight="1">
      <c r="A697" s="15">
        <f t="shared" si="11"/>
        <v>0</v>
      </c>
      <c r="C697" s="80" t="s">
        <v>560</v>
      </c>
      <c r="D697" s="81" t="s">
        <v>2177</v>
      </c>
      <c r="E697" s="101">
        <f>SUM('ZAMÓWIENIE 2025'!G701)</f>
        <v>0</v>
      </c>
    </row>
    <row r="698" spans="1:5" ht="29.05" customHeight="1">
      <c r="A698" s="15">
        <f t="shared" si="11"/>
        <v>0</v>
      </c>
      <c r="C698" s="80" t="s">
        <v>561</v>
      </c>
      <c r="D698" s="81" t="s">
        <v>2178</v>
      </c>
      <c r="E698" s="101">
        <f>SUM('ZAMÓWIENIE 2025'!G702)</f>
        <v>0</v>
      </c>
    </row>
    <row r="699" spans="1:5" ht="29.05" customHeight="1">
      <c r="A699" s="15">
        <f t="shared" si="11"/>
        <v>0</v>
      </c>
      <c r="C699" s="80" t="s">
        <v>562</v>
      </c>
      <c r="D699" s="81" t="s">
        <v>2179</v>
      </c>
      <c r="E699" s="101">
        <f>SUM('ZAMÓWIENIE 2025'!G703)</f>
        <v>0</v>
      </c>
    </row>
    <row r="700" spans="1:5" ht="29.05" customHeight="1">
      <c r="A700" s="15">
        <f t="shared" si="11"/>
        <v>0</v>
      </c>
      <c r="C700" s="80" t="s">
        <v>563</v>
      </c>
      <c r="D700" s="81" t="s">
        <v>2180</v>
      </c>
      <c r="E700" s="101">
        <f>SUM('ZAMÓWIENIE 2025'!G704)</f>
        <v>0</v>
      </c>
    </row>
    <row r="701" spans="1:5" ht="29.05" customHeight="1">
      <c r="A701" s="15">
        <f t="shared" si="11"/>
        <v>0</v>
      </c>
      <c r="C701" s="80" t="s">
        <v>564</v>
      </c>
      <c r="D701" s="81" t="s">
        <v>2181</v>
      </c>
      <c r="E701" s="101">
        <f>SUM('ZAMÓWIENIE 2025'!G705)</f>
        <v>0</v>
      </c>
    </row>
    <row r="702" spans="1:5" ht="29.05" customHeight="1">
      <c r="A702" s="15">
        <f t="shared" si="11"/>
        <v>0</v>
      </c>
      <c r="C702" s="80" t="s">
        <v>565</v>
      </c>
      <c r="D702" s="81" t="s">
        <v>2182</v>
      </c>
      <c r="E702" s="101">
        <f>SUM('ZAMÓWIENIE 2025'!G706)</f>
        <v>0</v>
      </c>
    </row>
    <row r="703" spans="1:5" ht="29.05" customHeight="1">
      <c r="A703" s="15">
        <f t="shared" si="11"/>
        <v>0</v>
      </c>
      <c r="C703" s="80" t="s">
        <v>566</v>
      </c>
      <c r="D703" s="81" t="s">
        <v>2183</v>
      </c>
      <c r="E703" s="101">
        <f>SUM('ZAMÓWIENIE 2025'!G707)</f>
        <v>0</v>
      </c>
    </row>
    <row r="704" spans="1:5" ht="29.05" customHeight="1">
      <c r="A704" s="15">
        <f t="shared" si="11"/>
        <v>0</v>
      </c>
      <c r="C704" s="80" t="s">
        <v>2461</v>
      </c>
      <c r="D704" s="81" t="s">
        <v>2462</v>
      </c>
      <c r="E704" s="101">
        <f>SUM('ZAMÓWIENIE 2025'!G708)</f>
        <v>0</v>
      </c>
    </row>
    <row r="705" spans="1:5" ht="29.05" customHeight="1">
      <c r="A705" s="15">
        <f t="shared" si="11"/>
        <v>0</v>
      </c>
      <c r="C705" s="80" t="s">
        <v>1539</v>
      </c>
      <c r="D705" s="81" t="s">
        <v>2184</v>
      </c>
      <c r="E705" s="101">
        <f>SUM('ZAMÓWIENIE 2025'!G709)</f>
        <v>0</v>
      </c>
    </row>
    <row r="706" spans="1:5" ht="29.05" customHeight="1">
      <c r="A706" s="15">
        <f t="shared" si="11"/>
        <v>0</v>
      </c>
      <c r="C706" s="80" t="s">
        <v>1540</v>
      </c>
      <c r="D706" s="81" t="s">
        <v>2185</v>
      </c>
      <c r="E706" s="101">
        <f>SUM('ZAMÓWIENIE 2025'!G710)</f>
        <v>0</v>
      </c>
    </row>
    <row r="707" spans="1:5" ht="29.05" customHeight="1">
      <c r="A707" s="15">
        <f t="shared" si="11"/>
        <v>0</v>
      </c>
      <c r="C707" s="80" t="s">
        <v>567</v>
      </c>
      <c r="D707" s="81" t="s">
        <v>2186</v>
      </c>
      <c r="E707" s="101">
        <f>SUM('ZAMÓWIENIE 2025'!G711)</f>
        <v>0</v>
      </c>
    </row>
    <row r="708" spans="1:5" ht="29.05" customHeight="1">
      <c r="A708" s="15">
        <f t="shared" si="11"/>
        <v>0</v>
      </c>
      <c r="C708" s="80" t="s">
        <v>1555</v>
      </c>
      <c r="D708" s="81" t="s">
        <v>2187</v>
      </c>
      <c r="E708" s="101">
        <f>SUM('ZAMÓWIENIE 2025'!G712)</f>
        <v>0</v>
      </c>
    </row>
    <row r="709" spans="1:5" ht="29.05" customHeight="1">
      <c r="A709" s="15">
        <f t="shared" si="11"/>
        <v>0</v>
      </c>
      <c r="C709" s="80" t="s">
        <v>568</v>
      </c>
      <c r="D709" s="81" t="s">
        <v>2188</v>
      </c>
      <c r="E709" s="101">
        <f>SUM('ZAMÓWIENIE 2025'!G713)</f>
        <v>0</v>
      </c>
    </row>
    <row r="710" spans="1:5" ht="29.05" customHeight="1">
      <c r="A710" s="15">
        <f t="shared" si="11"/>
        <v>0</v>
      </c>
      <c r="C710" s="80" t="s">
        <v>569</v>
      </c>
      <c r="D710" s="81" t="s">
        <v>2188</v>
      </c>
      <c r="E710" s="101">
        <f>SUM('ZAMÓWIENIE 2025'!G714)</f>
        <v>0</v>
      </c>
    </row>
    <row r="711" spans="1:5" ht="29.05" customHeight="1">
      <c r="A711" s="15">
        <f t="shared" si="11"/>
        <v>0</v>
      </c>
      <c r="C711" s="80" t="s">
        <v>1249</v>
      </c>
      <c r="D711" s="81" t="s">
        <v>2188</v>
      </c>
      <c r="E711" s="101">
        <f>SUM('ZAMÓWIENIE 2025'!G715)</f>
        <v>0</v>
      </c>
    </row>
    <row r="712" spans="1:5" ht="29.05" customHeight="1">
      <c r="A712" s="15">
        <f t="shared" si="11"/>
        <v>0</v>
      </c>
      <c r="C712" s="80" t="s">
        <v>570</v>
      </c>
      <c r="D712" s="81" t="s">
        <v>2189</v>
      </c>
      <c r="E712" s="101">
        <f>SUM('ZAMÓWIENIE 2025'!G716)</f>
        <v>0</v>
      </c>
    </row>
    <row r="713" spans="1:5" ht="29.05" customHeight="1">
      <c r="A713" s="15">
        <f t="shared" si="11"/>
        <v>0</v>
      </c>
      <c r="C713" s="80" t="s">
        <v>571</v>
      </c>
      <c r="D713" s="81" t="s">
        <v>2190</v>
      </c>
      <c r="E713" s="101">
        <f>SUM('ZAMÓWIENIE 2025'!G717)</f>
        <v>0</v>
      </c>
    </row>
    <row r="714" spans="1:5" ht="29.05" customHeight="1">
      <c r="A714" s="15">
        <f t="shared" si="11"/>
        <v>0</v>
      </c>
      <c r="C714" s="80" t="s">
        <v>1250</v>
      </c>
      <c r="D714" s="81" t="s">
        <v>2191</v>
      </c>
      <c r="E714" s="101">
        <f>SUM('ZAMÓWIENIE 2025'!G718)</f>
        <v>0</v>
      </c>
    </row>
    <row r="715" spans="1:5" ht="29.05" customHeight="1">
      <c r="A715" s="15">
        <f t="shared" si="11"/>
        <v>0</v>
      </c>
      <c r="C715" s="80" t="s">
        <v>572</v>
      </c>
      <c r="D715" s="81" t="s">
        <v>2192</v>
      </c>
      <c r="E715" s="101">
        <f>SUM('ZAMÓWIENIE 2025'!G719)</f>
        <v>0</v>
      </c>
    </row>
    <row r="716" spans="1:5" ht="29.05" customHeight="1">
      <c r="A716" s="15">
        <f t="shared" si="11"/>
        <v>0</v>
      </c>
      <c r="C716" s="80" t="s">
        <v>573</v>
      </c>
      <c r="D716" s="81" t="s">
        <v>2193</v>
      </c>
      <c r="E716" s="101">
        <f>SUM('ZAMÓWIENIE 2025'!G720)</f>
        <v>0</v>
      </c>
    </row>
    <row r="717" spans="1:5" ht="29.05" customHeight="1">
      <c r="A717" s="15">
        <f t="shared" si="11"/>
        <v>0</v>
      </c>
      <c r="C717" s="80" t="s">
        <v>574</v>
      </c>
      <c r="D717" s="81" t="s">
        <v>2194</v>
      </c>
      <c r="E717" s="101">
        <f>SUM('ZAMÓWIENIE 2025'!G721)</f>
        <v>0</v>
      </c>
    </row>
    <row r="718" spans="1:5" ht="29.05" customHeight="1">
      <c r="A718" s="15">
        <f t="shared" si="11"/>
        <v>0</v>
      </c>
      <c r="C718" s="80" t="s">
        <v>575</v>
      </c>
      <c r="D718" s="81" t="s">
        <v>2195</v>
      </c>
      <c r="E718" s="101">
        <f>SUM('ZAMÓWIENIE 2025'!G722)</f>
        <v>0</v>
      </c>
    </row>
    <row r="719" spans="1:5" ht="29.05" customHeight="1">
      <c r="A719" s="15">
        <f t="shared" si="11"/>
        <v>0</v>
      </c>
      <c r="C719" s="80" t="s">
        <v>576</v>
      </c>
      <c r="D719" s="81" t="s">
        <v>2196</v>
      </c>
      <c r="E719" s="101">
        <f>SUM('ZAMÓWIENIE 2025'!G723)</f>
        <v>0</v>
      </c>
    </row>
    <row r="720" spans="1:5" ht="29.05" customHeight="1">
      <c r="A720" s="15">
        <f t="shared" si="11"/>
        <v>0</v>
      </c>
      <c r="C720" s="80" t="s">
        <v>577</v>
      </c>
      <c r="D720" s="81" t="s">
        <v>2197</v>
      </c>
      <c r="E720" s="101">
        <f>SUM('ZAMÓWIENIE 2025'!G724)</f>
        <v>0</v>
      </c>
    </row>
    <row r="721" spans="1:5" ht="29.05" customHeight="1">
      <c r="A721" s="15">
        <f t="shared" si="11"/>
        <v>0</v>
      </c>
      <c r="C721" s="80" t="s">
        <v>578</v>
      </c>
      <c r="D721" s="81" t="s">
        <v>2198</v>
      </c>
      <c r="E721" s="101">
        <f>SUM('ZAMÓWIENIE 2025'!G725)</f>
        <v>0</v>
      </c>
    </row>
    <row r="722" spans="1:5" ht="29.05" customHeight="1">
      <c r="A722" s="15">
        <f t="shared" si="11"/>
        <v>0</v>
      </c>
      <c r="C722" s="80" t="s">
        <v>579</v>
      </c>
      <c r="D722" s="81" t="s">
        <v>2199</v>
      </c>
      <c r="E722" s="101">
        <f>SUM('ZAMÓWIENIE 2025'!G726)</f>
        <v>0</v>
      </c>
    </row>
    <row r="723" spans="1:5" ht="29.05" customHeight="1">
      <c r="A723" s="15">
        <f t="shared" si="11"/>
        <v>0</v>
      </c>
      <c r="C723" s="80" t="s">
        <v>580</v>
      </c>
      <c r="D723" s="81" t="s">
        <v>2200</v>
      </c>
      <c r="E723" s="101">
        <f>SUM('ZAMÓWIENIE 2025'!G727)</f>
        <v>0</v>
      </c>
    </row>
    <row r="724" spans="1:5" ht="29.05" customHeight="1">
      <c r="A724" s="15">
        <f t="shared" si="11"/>
        <v>0</v>
      </c>
      <c r="C724" s="80" t="s">
        <v>581</v>
      </c>
      <c r="D724" s="81" t="s">
        <v>2201</v>
      </c>
      <c r="E724" s="101">
        <f>SUM('ZAMÓWIENIE 2025'!G728)</f>
        <v>0</v>
      </c>
    </row>
    <row r="725" spans="1:5" ht="29.05" customHeight="1">
      <c r="A725" s="15">
        <f t="shared" si="11"/>
        <v>0</v>
      </c>
      <c r="C725" s="80" t="s">
        <v>582</v>
      </c>
      <c r="D725" s="81" t="s">
        <v>2202</v>
      </c>
      <c r="E725" s="101">
        <f>SUM('ZAMÓWIENIE 2025'!G729)</f>
        <v>0</v>
      </c>
    </row>
    <row r="726" spans="1:5" ht="29.05" customHeight="1">
      <c r="A726" s="15">
        <f t="shared" si="11"/>
        <v>0</v>
      </c>
      <c r="C726" s="80" t="s">
        <v>583</v>
      </c>
      <c r="D726" s="81" t="s">
        <v>2203</v>
      </c>
      <c r="E726" s="101">
        <f>SUM('ZAMÓWIENIE 2025'!G730)</f>
        <v>0</v>
      </c>
    </row>
    <row r="727" spans="1:5" ht="29.05" customHeight="1">
      <c r="A727" s="15">
        <f t="shared" si="11"/>
        <v>0</v>
      </c>
      <c r="C727" s="80" t="s">
        <v>584</v>
      </c>
      <c r="D727" s="81" t="s">
        <v>2203</v>
      </c>
      <c r="E727" s="101">
        <f>SUM('ZAMÓWIENIE 2025'!G731)</f>
        <v>0</v>
      </c>
    </row>
    <row r="728" spans="1:5" ht="29.05" customHeight="1">
      <c r="A728" s="15">
        <f t="shared" si="11"/>
        <v>0</v>
      </c>
      <c r="C728" s="80" t="s">
        <v>585</v>
      </c>
      <c r="D728" s="81" t="s">
        <v>2204</v>
      </c>
      <c r="E728" s="101">
        <f>SUM('ZAMÓWIENIE 2025'!G732)</f>
        <v>0</v>
      </c>
    </row>
    <row r="729" spans="1:5" ht="29.05" customHeight="1">
      <c r="A729" s="15">
        <f t="shared" si="11"/>
        <v>0</v>
      </c>
      <c r="C729" s="80" t="s">
        <v>586</v>
      </c>
      <c r="D729" s="81" t="s">
        <v>2205</v>
      </c>
      <c r="E729" s="101">
        <f>SUM('ZAMÓWIENIE 2025'!G733)</f>
        <v>0</v>
      </c>
    </row>
    <row r="730" spans="1:5" ht="29.05" customHeight="1">
      <c r="A730" s="15">
        <f t="shared" si="11"/>
        <v>0</v>
      </c>
      <c r="C730" s="80" t="s">
        <v>587</v>
      </c>
      <c r="D730" s="81" t="s">
        <v>2206</v>
      </c>
      <c r="E730" s="101">
        <f>SUM('ZAMÓWIENIE 2025'!G734)</f>
        <v>0</v>
      </c>
    </row>
    <row r="731" spans="1:5" ht="29.05" customHeight="1">
      <c r="A731" s="15">
        <f t="shared" si="11"/>
        <v>0</v>
      </c>
      <c r="C731" s="80" t="s">
        <v>588</v>
      </c>
      <c r="D731" s="81" t="s">
        <v>2207</v>
      </c>
      <c r="E731" s="101">
        <f>SUM('ZAMÓWIENIE 2025'!G735)</f>
        <v>0</v>
      </c>
    </row>
    <row r="732" spans="1:5" ht="29.05" customHeight="1">
      <c r="A732" s="15">
        <f t="shared" si="11"/>
        <v>0</v>
      </c>
      <c r="C732" s="80" t="s">
        <v>589</v>
      </c>
      <c r="D732" s="81" t="s">
        <v>2208</v>
      </c>
      <c r="E732" s="101">
        <f>SUM('ZAMÓWIENIE 2025'!G736)</f>
        <v>0</v>
      </c>
    </row>
    <row r="733" spans="1:5" ht="29.05" customHeight="1">
      <c r="A733" s="15">
        <f t="shared" si="11"/>
        <v>0</v>
      </c>
      <c r="C733" s="80" t="s">
        <v>590</v>
      </c>
      <c r="D733" s="81" t="s">
        <v>2209</v>
      </c>
      <c r="E733" s="101">
        <f>SUM('ZAMÓWIENIE 2025'!G737)</f>
        <v>0</v>
      </c>
    </row>
    <row r="734" spans="1:5" ht="29.05" customHeight="1">
      <c r="A734" s="15">
        <f t="shared" si="11"/>
        <v>0</v>
      </c>
      <c r="C734" s="80" t="s">
        <v>591</v>
      </c>
      <c r="D734" s="81" t="s">
        <v>2210</v>
      </c>
      <c r="E734" s="101">
        <f>SUM('ZAMÓWIENIE 2025'!G738)</f>
        <v>0</v>
      </c>
    </row>
    <row r="735" spans="1:5" ht="29.05" customHeight="1">
      <c r="A735" s="15">
        <f t="shared" si="11"/>
        <v>0</v>
      </c>
      <c r="C735" s="80" t="s">
        <v>2211</v>
      </c>
      <c r="D735" s="81" t="s">
        <v>2212</v>
      </c>
      <c r="E735" s="101">
        <f>SUM('ZAMÓWIENIE 2025'!G739)</f>
        <v>0</v>
      </c>
    </row>
    <row r="736" spans="1:5" ht="29.05" customHeight="1">
      <c r="A736" s="15">
        <f t="shared" si="11"/>
        <v>0</v>
      </c>
      <c r="C736" s="80" t="s">
        <v>2214</v>
      </c>
      <c r="D736" s="81" t="s">
        <v>2215</v>
      </c>
      <c r="E736" s="101">
        <f>SUM('ZAMÓWIENIE 2025'!G740)</f>
        <v>0</v>
      </c>
    </row>
    <row r="737" spans="1:5" ht="29.05" customHeight="1">
      <c r="A737" s="15">
        <f t="shared" si="11"/>
        <v>0</v>
      </c>
      <c r="C737" s="80" t="s">
        <v>2217</v>
      </c>
      <c r="D737" s="81" t="s">
        <v>2218</v>
      </c>
      <c r="E737" s="101">
        <f>SUM('ZAMÓWIENIE 2025'!G741)</f>
        <v>0</v>
      </c>
    </row>
    <row r="738" spans="1:5" ht="29.05" customHeight="1">
      <c r="A738" s="15">
        <f t="shared" si="11"/>
        <v>0</v>
      </c>
      <c r="C738" s="80" t="s">
        <v>2220</v>
      </c>
      <c r="D738" s="81" t="s">
        <v>2221</v>
      </c>
      <c r="E738" s="101">
        <f>SUM('ZAMÓWIENIE 2025'!G742)</f>
        <v>0</v>
      </c>
    </row>
    <row r="739" spans="1:5" ht="29.05" customHeight="1">
      <c r="A739" s="15">
        <f t="shared" si="11"/>
        <v>0</v>
      </c>
      <c r="C739" s="80" t="s">
        <v>2223</v>
      </c>
      <c r="D739" s="81" t="s">
        <v>2224</v>
      </c>
      <c r="E739" s="101">
        <f>SUM('ZAMÓWIENIE 2025'!G743)</f>
        <v>0</v>
      </c>
    </row>
    <row r="740" spans="1:5" ht="29.05" customHeight="1">
      <c r="A740" s="15">
        <f t="shared" si="11"/>
        <v>0</v>
      </c>
      <c r="C740" s="80" t="s">
        <v>2226</v>
      </c>
      <c r="D740" s="81" t="s">
        <v>2227</v>
      </c>
      <c r="E740" s="101">
        <f>SUM('ZAMÓWIENIE 2025'!G744)</f>
        <v>0</v>
      </c>
    </row>
    <row r="741" spans="1:5" ht="29.05" customHeight="1">
      <c r="A741" s="15">
        <f t="shared" si="11"/>
        <v>0</v>
      </c>
      <c r="C741" s="80" t="s">
        <v>592</v>
      </c>
      <c r="D741" s="81" t="s">
        <v>593</v>
      </c>
      <c r="E741" s="101">
        <f>SUM('ZAMÓWIENIE 2025'!G745)</f>
        <v>0</v>
      </c>
    </row>
    <row r="742" spans="1:5" ht="29.05" customHeight="1">
      <c r="A742" s="15">
        <f t="shared" si="11"/>
        <v>0</v>
      </c>
      <c r="C742" s="80" t="s">
        <v>594</v>
      </c>
      <c r="D742" s="81" t="s">
        <v>595</v>
      </c>
      <c r="E742" s="101">
        <f>SUM('ZAMÓWIENIE 2025'!G746)</f>
        <v>0</v>
      </c>
    </row>
    <row r="743" spans="1:5" ht="29.05" customHeight="1">
      <c r="A743" s="15">
        <f t="shared" si="11"/>
        <v>0</v>
      </c>
      <c r="C743" s="80" t="s">
        <v>596</v>
      </c>
      <c r="D743" s="81" t="s">
        <v>597</v>
      </c>
      <c r="E743" s="101">
        <f>SUM('ZAMÓWIENIE 2025'!G747)</f>
        <v>0</v>
      </c>
    </row>
    <row r="744" spans="1:5" ht="29.05" customHeight="1">
      <c r="A744" s="15">
        <f t="shared" si="11"/>
        <v>0</v>
      </c>
      <c r="C744" s="80" t="s">
        <v>598</v>
      </c>
      <c r="D744" s="81" t="s">
        <v>599</v>
      </c>
      <c r="E744" s="101">
        <f>SUM('ZAMÓWIENIE 2025'!G748)</f>
        <v>0</v>
      </c>
    </row>
    <row r="745" spans="1:5" ht="29.05" customHeight="1">
      <c r="A745" s="15">
        <f t="shared" si="11"/>
        <v>0</v>
      </c>
      <c r="C745" s="80" t="s">
        <v>600</v>
      </c>
      <c r="D745" s="81" t="s">
        <v>601</v>
      </c>
      <c r="E745" s="101">
        <f>SUM('ZAMÓWIENIE 2025'!G749)</f>
        <v>0</v>
      </c>
    </row>
    <row r="746" spans="1:5" ht="29.05" customHeight="1">
      <c r="A746" s="15">
        <f t="shared" si="11"/>
        <v>0</v>
      </c>
      <c r="C746" s="80" t="s">
        <v>602</v>
      </c>
      <c r="D746" s="81" t="s">
        <v>603</v>
      </c>
      <c r="E746" s="101">
        <f>SUM('ZAMÓWIENIE 2025'!G750)</f>
        <v>0</v>
      </c>
    </row>
    <row r="747" spans="1:5" ht="29.05" customHeight="1">
      <c r="A747" s="15">
        <f t="shared" ref="A747:A810" si="12">$A$2</f>
        <v>0</v>
      </c>
      <c r="C747" s="80" t="s">
        <v>604</v>
      </c>
      <c r="D747" s="81" t="s">
        <v>605</v>
      </c>
      <c r="E747" s="101">
        <f>SUM('ZAMÓWIENIE 2025'!G751)</f>
        <v>0</v>
      </c>
    </row>
    <row r="748" spans="1:5" ht="29.05" customHeight="1">
      <c r="A748" s="15">
        <f t="shared" si="12"/>
        <v>0</v>
      </c>
      <c r="C748" s="80" t="s">
        <v>606</v>
      </c>
      <c r="D748" s="81" t="s">
        <v>607</v>
      </c>
      <c r="E748" s="101">
        <f>SUM('ZAMÓWIENIE 2025'!G752)</f>
        <v>0</v>
      </c>
    </row>
    <row r="749" spans="1:5" ht="29.05" customHeight="1">
      <c r="A749" s="15">
        <f t="shared" si="12"/>
        <v>0</v>
      </c>
      <c r="C749" s="80" t="s">
        <v>608</v>
      </c>
      <c r="D749" s="81" t="s">
        <v>2229</v>
      </c>
      <c r="E749" s="101">
        <f>SUM('ZAMÓWIENIE 2025'!G753)</f>
        <v>0</v>
      </c>
    </row>
    <row r="750" spans="1:5" ht="29.05" customHeight="1">
      <c r="A750" s="15">
        <f t="shared" si="12"/>
        <v>0</v>
      </c>
      <c r="C750" s="80" t="s">
        <v>609</v>
      </c>
      <c r="D750" s="81" t="s">
        <v>2230</v>
      </c>
      <c r="E750" s="101">
        <f>SUM('ZAMÓWIENIE 2025'!G754)</f>
        <v>0</v>
      </c>
    </row>
    <row r="751" spans="1:5" ht="29.05" customHeight="1">
      <c r="A751" s="15">
        <f t="shared" si="12"/>
        <v>0</v>
      </c>
      <c r="C751" s="80" t="s">
        <v>610</v>
      </c>
      <c r="D751" s="81" t="s">
        <v>2231</v>
      </c>
      <c r="E751" s="101">
        <f>SUM('ZAMÓWIENIE 2025'!G755)</f>
        <v>0</v>
      </c>
    </row>
    <row r="752" spans="1:5" ht="29.05" customHeight="1">
      <c r="A752" s="15">
        <f t="shared" si="12"/>
        <v>0</v>
      </c>
      <c r="C752" s="80" t="s">
        <v>611</v>
      </c>
      <c r="D752" s="81" t="s">
        <v>2232</v>
      </c>
      <c r="E752" s="101">
        <f>SUM('ZAMÓWIENIE 2025'!G756)</f>
        <v>0</v>
      </c>
    </row>
    <row r="753" spans="1:5" ht="29.05" customHeight="1">
      <c r="A753" s="15">
        <f t="shared" si="12"/>
        <v>0</v>
      </c>
      <c r="C753" s="80" t="s">
        <v>612</v>
      </c>
      <c r="D753" s="81" t="s">
        <v>613</v>
      </c>
      <c r="E753" s="101">
        <f>SUM('ZAMÓWIENIE 2025'!G757)</f>
        <v>0</v>
      </c>
    </row>
    <row r="754" spans="1:5" ht="29.05" customHeight="1">
      <c r="A754" s="15">
        <f t="shared" si="12"/>
        <v>0</v>
      </c>
      <c r="C754" s="80" t="s">
        <v>614</v>
      </c>
      <c r="D754" s="81" t="s">
        <v>2233</v>
      </c>
      <c r="E754" s="101">
        <f>SUM('ZAMÓWIENIE 2025'!G758)</f>
        <v>0</v>
      </c>
    </row>
    <row r="755" spans="1:5" ht="29.05" customHeight="1">
      <c r="A755" s="15">
        <f t="shared" si="12"/>
        <v>0</v>
      </c>
      <c r="C755" s="80" t="s">
        <v>615</v>
      </c>
      <c r="D755" s="81" t="s">
        <v>2234</v>
      </c>
      <c r="E755" s="101">
        <f>SUM('ZAMÓWIENIE 2025'!G759)</f>
        <v>0</v>
      </c>
    </row>
    <row r="756" spans="1:5" ht="29.05" customHeight="1">
      <c r="A756" s="15">
        <f t="shared" si="12"/>
        <v>0</v>
      </c>
      <c r="C756" s="80" t="s">
        <v>616</v>
      </c>
      <c r="D756" s="81" t="s">
        <v>2235</v>
      </c>
      <c r="E756" s="101">
        <f>SUM('ZAMÓWIENIE 2025'!G760)</f>
        <v>0</v>
      </c>
    </row>
    <row r="757" spans="1:5" ht="29.05" customHeight="1">
      <c r="A757" s="15">
        <f t="shared" si="12"/>
        <v>0</v>
      </c>
      <c r="C757" s="80" t="s">
        <v>617</v>
      </c>
      <c r="D757" s="81" t="s">
        <v>618</v>
      </c>
      <c r="E757" s="101">
        <f>SUM('ZAMÓWIENIE 2025'!G761)</f>
        <v>0</v>
      </c>
    </row>
    <row r="758" spans="1:5" ht="29.05" customHeight="1">
      <c r="A758" s="15">
        <f t="shared" si="12"/>
        <v>0</v>
      </c>
      <c r="C758" s="80" t="s">
        <v>619</v>
      </c>
      <c r="D758" s="81" t="s">
        <v>2236</v>
      </c>
      <c r="E758" s="101">
        <f>SUM('ZAMÓWIENIE 2025'!G762)</f>
        <v>0</v>
      </c>
    </row>
    <row r="759" spans="1:5" ht="29.05" customHeight="1">
      <c r="A759" s="15">
        <f t="shared" si="12"/>
        <v>0</v>
      </c>
      <c r="C759" s="80" t="s">
        <v>620</v>
      </c>
      <c r="D759" s="81" t="s">
        <v>621</v>
      </c>
      <c r="E759" s="101">
        <f>SUM('ZAMÓWIENIE 2025'!G763)</f>
        <v>0</v>
      </c>
    </row>
    <row r="760" spans="1:5" ht="29.05" customHeight="1">
      <c r="A760" s="15">
        <f t="shared" si="12"/>
        <v>0</v>
      </c>
      <c r="C760" s="80" t="s">
        <v>622</v>
      </c>
      <c r="D760" s="81" t="s">
        <v>623</v>
      </c>
      <c r="E760" s="101">
        <f>SUM('ZAMÓWIENIE 2025'!G764)</f>
        <v>0</v>
      </c>
    </row>
    <row r="761" spans="1:5" ht="29.05" customHeight="1">
      <c r="A761" s="15">
        <f t="shared" si="12"/>
        <v>0</v>
      </c>
      <c r="C761" s="80" t="s">
        <v>624</v>
      </c>
      <c r="D761" s="81" t="s">
        <v>2237</v>
      </c>
      <c r="E761" s="101">
        <f>SUM('ZAMÓWIENIE 2025'!G765)</f>
        <v>0</v>
      </c>
    </row>
    <row r="762" spans="1:5" ht="29.05" customHeight="1">
      <c r="A762" s="15">
        <f t="shared" si="12"/>
        <v>0</v>
      </c>
      <c r="C762" s="80" t="s">
        <v>625</v>
      </c>
      <c r="D762" s="81" t="s">
        <v>626</v>
      </c>
      <c r="E762" s="101">
        <f>SUM('ZAMÓWIENIE 2025'!G766)</f>
        <v>0</v>
      </c>
    </row>
    <row r="763" spans="1:5" ht="29.05" customHeight="1">
      <c r="A763" s="15">
        <f t="shared" si="12"/>
        <v>0</v>
      </c>
      <c r="C763" s="80" t="s">
        <v>627</v>
      </c>
      <c r="D763" s="81" t="s">
        <v>628</v>
      </c>
      <c r="E763" s="101">
        <f>SUM('ZAMÓWIENIE 2025'!G767)</f>
        <v>0</v>
      </c>
    </row>
    <row r="764" spans="1:5" ht="29.05" customHeight="1">
      <c r="A764" s="15">
        <f t="shared" si="12"/>
        <v>0</v>
      </c>
      <c r="C764" s="80" t="s">
        <v>629</v>
      </c>
      <c r="D764" s="81" t="s">
        <v>2238</v>
      </c>
      <c r="E764" s="101">
        <f>SUM('ZAMÓWIENIE 2025'!G768)</f>
        <v>0</v>
      </c>
    </row>
    <row r="765" spans="1:5" ht="29.05" customHeight="1">
      <c r="A765" s="15">
        <f t="shared" si="12"/>
        <v>0</v>
      </c>
      <c r="C765" s="80" t="s">
        <v>630</v>
      </c>
      <c r="D765" s="81" t="s">
        <v>2239</v>
      </c>
      <c r="E765" s="101">
        <f>SUM('ZAMÓWIENIE 2025'!G769)</f>
        <v>0</v>
      </c>
    </row>
    <row r="766" spans="1:5" ht="29.05" customHeight="1">
      <c r="A766" s="15">
        <f t="shared" si="12"/>
        <v>0</v>
      </c>
      <c r="C766" s="80" t="s">
        <v>631</v>
      </c>
      <c r="D766" s="81" t="s">
        <v>2240</v>
      </c>
      <c r="E766" s="101">
        <f>SUM('ZAMÓWIENIE 2025'!G770)</f>
        <v>0</v>
      </c>
    </row>
    <row r="767" spans="1:5" ht="29.05" customHeight="1">
      <c r="A767" s="15">
        <f t="shared" si="12"/>
        <v>0</v>
      </c>
      <c r="C767" s="80" t="s">
        <v>632</v>
      </c>
      <c r="D767" s="81" t="s">
        <v>2241</v>
      </c>
      <c r="E767" s="101">
        <f>SUM('ZAMÓWIENIE 2025'!G771)</f>
        <v>0</v>
      </c>
    </row>
    <row r="768" spans="1:5" ht="29.05" customHeight="1">
      <c r="A768" s="15">
        <f t="shared" si="12"/>
        <v>0</v>
      </c>
      <c r="C768" s="80" t="s">
        <v>633</v>
      </c>
      <c r="D768" s="81" t="s">
        <v>2242</v>
      </c>
      <c r="E768" s="101">
        <f>SUM('ZAMÓWIENIE 2025'!G772)</f>
        <v>0</v>
      </c>
    </row>
    <row r="769" spans="1:5" ht="29.05" customHeight="1">
      <c r="A769" s="15">
        <f t="shared" si="12"/>
        <v>0</v>
      </c>
      <c r="C769" s="80" t="s">
        <v>634</v>
      </c>
      <c r="D769" s="81" t="s">
        <v>2243</v>
      </c>
      <c r="E769" s="101">
        <f>SUM('ZAMÓWIENIE 2025'!G773)</f>
        <v>0</v>
      </c>
    </row>
    <row r="770" spans="1:5" ht="29.05" customHeight="1">
      <c r="A770" s="15">
        <f t="shared" si="12"/>
        <v>0</v>
      </c>
      <c r="C770" s="80" t="s">
        <v>635</v>
      </c>
      <c r="D770" s="81" t="s">
        <v>2244</v>
      </c>
      <c r="E770" s="101">
        <f>SUM('ZAMÓWIENIE 2025'!G774)</f>
        <v>0</v>
      </c>
    </row>
    <row r="771" spans="1:5" ht="29.05" customHeight="1">
      <c r="A771" s="15">
        <f t="shared" si="12"/>
        <v>0</v>
      </c>
      <c r="C771" s="80" t="s">
        <v>636</v>
      </c>
      <c r="D771" s="81" t="s">
        <v>2245</v>
      </c>
      <c r="E771" s="101">
        <f>SUM('ZAMÓWIENIE 2025'!G775)</f>
        <v>0</v>
      </c>
    </row>
    <row r="772" spans="1:5" ht="29.05" customHeight="1">
      <c r="A772" s="15">
        <f t="shared" si="12"/>
        <v>0</v>
      </c>
      <c r="C772" s="80" t="s">
        <v>637</v>
      </c>
      <c r="D772" s="81" t="s">
        <v>2247</v>
      </c>
      <c r="E772" s="101">
        <f>SUM('ZAMÓWIENIE 2025'!G776)</f>
        <v>0</v>
      </c>
    </row>
    <row r="773" spans="1:5" ht="29.05" customHeight="1">
      <c r="A773" s="15">
        <f t="shared" si="12"/>
        <v>0</v>
      </c>
      <c r="C773" s="80" t="s">
        <v>638</v>
      </c>
      <c r="D773" s="81" t="s">
        <v>2248</v>
      </c>
      <c r="E773" s="101">
        <f>SUM('ZAMÓWIENIE 2025'!G777)</f>
        <v>0</v>
      </c>
    </row>
    <row r="774" spans="1:5" ht="29.05" customHeight="1">
      <c r="A774" s="15">
        <f t="shared" si="12"/>
        <v>0</v>
      </c>
      <c r="C774" s="80" t="s">
        <v>639</v>
      </c>
      <c r="D774" s="81" t="s">
        <v>2249</v>
      </c>
      <c r="E774" s="101">
        <f>SUM('ZAMÓWIENIE 2025'!G778)</f>
        <v>0</v>
      </c>
    </row>
    <row r="775" spans="1:5" ht="29.05" customHeight="1">
      <c r="A775" s="15">
        <f t="shared" si="12"/>
        <v>0</v>
      </c>
      <c r="C775" s="80" t="s">
        <v>640</v>
      </c>
      <c r="D775" s="81" t="s">
        <v>2250</v>
      </c>
      <c r="E775" s="101">
        <f>SUM('ZAMÓWIENIE 2025'!G779)</f>
        <v>0</v>
      </c>
    </row>
    <row r="776" spans="1:5" ht="29.05" customHeight="1">
      <c r="A776" s="15">
        <f t="shared" si="12"/>
        <v>0</v>
      </c>
      <c r="C776" s="80" t="s">
        <v>641</v>
      </c>
      <c r="D776" s="81" t="s">
        <v>2251</v>
      </c>
      <c r="E776" s="101">
        <f>SUM('ZAMÓWIENIE 2025'!G780)</f>
        <v>0</v>
      </c>
    </row>
    <row r="777" spans="1:5" ht="29.05" customHeight="1">
      <c r="A777" s="15">
        <f t="shared" si="12"/>
        <v>0</v>
      </c>
      <c r="C777" s="80" t="s">
        <v>643</v>
      </c>
      <c r="D777" s="81" t="s">
        <v>2252</v>
      </c>
      <c r="E777" s="101">
        <f>SUM('ZAMÓWIENIE 2025'!G781)</f>
        <v>0</v>
      </c>
    </row>
    <row r="778" spans="1:5" ht="29.05" customHeight="1">
      <c r="A778" s="15">
        <f t="shared" si="12"/>
        <v>0</v>
      </c>
      <c r="C778" s="80" t="s">
        <v>644</v>
      </c>
      <c r="D778" s="81" t="s">
        <v>2253</v>
      </c>
      <c r="E778" s="101">
        <f>SUM('ZAMÓWIENIE 2025'!G782)</f>
        <v>0</v>
      </c>
    </row>
    <row r="779" spans="1:5" ht="29.05" customHeight="1">
      <c r="A779" s="15">
        <f t="shared" si="12"/>
        <v>0</v>
      </c>
      <c r="C779" s="80" t="s">
        <v>645</v>
      </c>
      <c r="D779" s="81" t="s">
        <v>2254</v>
      </c>
      <c r="E779" s="101">
        <f>SUM('ZAMÓWIENIE 2025'!G783)</f>
        <v>0</v>
      </c>
    </row>
    <row r="780" spans="1:5" ht="29.05" customHeight="1">
      <c r="A780" s="15">
        <f t="shared" si="12"/>
        <v>0</v>
      </c>
      <c r="C780" s="80" t="s">
        <v>646</v>
      </c>
      <c r="D780" s="81" t="s">
        <v>2255</v>
      </c>
      <c r="E780" s="101">
        <f>SUM('ZAMÓWIENIE 2025'!G784)</f>
        <v>0</v>
      </c>
    </row>
    <row r="781" spans="1:5" ht="29.05" customHeight="1">
      <c r="A781" s="15">
        <f t="shared" si="12"/>
        <v>0</v>
      </c>
      <c r="C781" s="80" t="s">
        <v>642</v>
      </c>
      <c r="D781" s="81" t="s">
        <v>2256</v>
      </c>
      <c r="E781" s="101">
        <f>SUM('ZAMÓWIENIE 2025'!G785)</f>
        <v>0</v>
      </c>
    </row>
    <row r="782" spans="1:5" ht="29.05" customHeight="1">
      <c r="A782" s="15">
        <f t="shared" si="12"/>
        <v>0</v>
      </c>
      <c r="C782" s="80" t="s">
        <v>647</v>
      </c>
      <c r="D782" s="81" t="s">
        <v>2257</v>
      </c>
      <c r="E782" s="101">
        <f>SUM('ZAMÓWIENIE 2025'!G786)</f>
        <v>0</v>
      </c>
    </row>
    <row r="783" spans="1:5" ht="29.05" customHeight="1">
      <c r="A783" s="15">
        <f t="shared" si="12"/>
        <v>0</v>
      </c>
      <c r="C783" s="80" t="s">
        <v>648</v>
      </c>
      <c r="D783" s="81" t="s">
        <v>2258</v>
      </c>
      <c r="E783" s="101">
        <f>SUM('ZAMÓWIENIE 2025'!G787)</f>
        <v>0</v>
      </c>
    </row>
    <row r="784" spans="1:5" ht="29.05" customHeight="1">
      <c r="A784" s="15">
        <f t="shared" si="12"/>
        <v>0</v>
      </c>
      <c r="C784" s="80" t="s">
        <v>649</v>
      </c>
      <c r="D784" s="81" t="s">
        <v>2259</v>
      </c>
      <c r="E784" s="101">
        <f>SUM('ZAMÓWIENIE 2025'!G788)</f>
        <v>0</v>
      </c>
    </row>
    <row r="785" spans="1:5">
      <c r="A785" s="15">
        <f t="shared" si="12"/>
        <v>0</v>
      </c>
      <c r="C785" s="80" t="s">
        <v>650</v>
      </c>
      <c r="D785" s="81" t="s">
        <v>2260</v>
      </c>
      <c r="E785" s="101">
        <f>SUM('ZAMÓWIENIE 2025'!G789)</f>
        <v>0</v>
      </c>
    </row>
    <row r="786" spans="1:5">
      <c r="A786" s="15">
        <f t="shared" si="12"/>
        <v>0</v>
      </c>
      <c r="C786" s="80" t="s">
        <v>651</v>
      </c>
      <c r="D786" s="81" t="s">
        <v>2261</v>
      </c>
      <c r="E786" s="101">
        <f>SUM('ZAMÓWIENIE 2025'!G790)</f>
        <v>0</v>
      </c>
    </row>
    <row r="787" spans="1:5">
      <c r="A787" s="15">
        <f t="shared" si="12"/>
        <v>0</v>
      </c>
      <c r="C787" s="80" t="s">
        <v>652</v>
      </c>
      <c r="D787" s="81" t="s">
        <v>2262</v>
      </c>
      <c r="E787" s="101">
        <f>SUM('ZAMÓWIENIE 2025'!G791)</f>
        <v>0</v>
      </c>
    </row>
    <row r="788" spans="1:5">
      <c r="A788" s="15">
        <f t="shared" si="12"/>
        <v>0</v>
      </c>
      <c r="C788" s="80" t="s">
        <v>653</v>
      </c>
      <c r="D788" s="81" t="s">
        <v>2263</v>
      </c>
      <c r="E788" s="101">
        <f>SUM('ZAMÓWIENIE 2025'!G792)</f>
        <v>0</v>
      </c>
    </row>
    <row r="789" spans="1:5">
      <c r="A789" s="15">
        <f t="shared" si="12"/>
        <v>0</v>
      </c>
      <c r="C789" s="80" t="s">
        <v>654</v>
      </c>
      <c r="D789" s="81" t="s">
        <v>2264</v>
      </c>
      <c r="E789" s="101">
        <f>SUM('ZAMÓWIENIE 2025'!G793)</f>
        <v>0</v>
      </c>
    </row>
    <row r="790" spans="1:5">
      <c r="A790" s="15">
        <f t="shared" si="12"/>
        <v>0</v>
      </c>
      <c r="C790" s="80" t="s">
        <v>655</v>
      </c>
      <c r="D790" s="81" t="s">
        <v>2257</v>
      </c>
      <c r="E790" s="101">
        <f>SUM('ZAMÓWIENIE 2025'!G794)</f>
        <v>0</v>
      </c>
    </row>
    <row r="791" spans="1:5">
      <c r="A791" s="15">
        <f t="shared" si="12"/>
        <v>0</v>
      </c>
      <c r="C791" s="80" t="s">
        <v>656</v>
      </c>
      <c r="D791" s="81" t="s">
        <v>2258</v>
      </c>
      <c r="E791" s="101">
        <f>SUM('ZAMÓWIENIE 2025'!G795)</f>
        <v>0</v>
      </c>
    </row>
    <row r="792" spans="1:5">
      <c r="A792" s="15">
        <f t="shared" si="12"/>
        <v>0</v>
      </c>
      <c r="C792" s="80" t="s">
        <v>657</v>
      </c>
      <c r="D792" s="81" t="s">
        <v>2259</v>
      </c>
      <c r="E792" s="101">
        <f>SUM('ZAMÓWIENIE 2025'!G796)</f>
        <v>0</v>
      </c>
    </row>
    <row r="793" spans="1:5">
      <c r="A793" s="15">
        <f t="shared" si="12"/>
        <v>0</v>
      </c>
      <c r="C793" s="80" t="s">
        <v>658</v>
      </c>
      <c r="D793" s="81" t="s">
        <v>2260</v>
      </c>
      <c r="E793" s="101">
        <f>SUM('ZAMÓWIENIE 2025'!G797)</f>
        <v>0</v>
      </c>
    </row>
    <row r="794" spans="1:5">
      <c r="A794" s="15">
        <f t="shared" si="12"/>
        <v>0</v>
      </c>
      <c r="C794" s="80" t="s">
        <v>659</v>
      </c>
      <c r="D794" s="81" t="s">
        <v>2261</v>
      </c>
      <c r="E794" s="101">
        <f>SUM('ZAMÓWIENIE 2025'!G798)</f>
        <v>0</v>
      </c>
    </row>
    <row r="795" spans="1:5">
      <c r="A795" s="15">
        <f t="shared" si="12"/>
        <v>0</v>
      </c>
      <c r="C795" s="80" t="s">
        <v>660</v>
      </c>
      <c r="D795" s="81" t="s">
        <v>2262</v>
      </c>
      <c r="E795" s="101">
        <f>SUM('ZAMÓWIENIE 2025'!G799)</f>
        <v>0</v>
      </c>
    </row>
    <row r="796" spans="1:5">
      <c r="A796" s="15">
        <f t="shared" si="12"/>
        <v>0</v>
      </c>
      <c r="C796" s="80" t="s">
        <v>661</v>
      </c>
      <c r="D796" s="81" t="s">
        <v>2263</v>
      </c>
      <c r="E796" s="101">
        <f>SUM('ZAMÓWIENIE 2025'!G800)</f>
        <v>0</v>
      </c>
    </row>
    <row r="797" spans="1:5">
      <c r="A797" s="15">
        <f t="shared" si="12"/>
        <v>0</v>
      </c>
      <c r="C797" s="80" t="s">
        <v>662</v>
      </c>
      <c r="D797" s="81" t="s">
        <v>2264</v>
      </c>
      <c r="E797" s="101">
        <f>SUM('ZAMÓWIENIE 2025'!G801)</f>
        <v>0</v>
      </c>
    </row>
    <row r="798" spans="1:5">
      <c r="A798" s="15">
        <f t="shared" si="12"/>
        <v>0</v>
      </c>
      <c r="C798" s="80" t="s">
        <v>663</v>
      </c>
      <c r="D798" s="81" t="s">
        <v>2265</v>
      </c>
      <c r="E798" s="101">
        <f>SUM('ZAMÓWIENIE 2025'!G802)</f>
        <v>0</v>
      </c>
    </row>
    <row r="799" spans="1:5">
      <c r="A799" s="15">
        <f t="shared" si="12"/>
        <v>0</v>
      </c>
      <c r="C799" s="80" t="s">
        <v>664</v>
      </c>
      <c r="D799" s="81" t="s">
        <v>2266</v>
      </c>
      <c r="E799" s="101">
        <f>SUM('ZAMÓWIENIE 2025'!G803)</f>
        <v>0</v>
      </c>
    </row>
    <row r="800" spans="1:5">
      <c r="A800" s="15">
        <f t="shared" si="12"/>
        <v>0</v>
      </c>
      <c r="C800" s="80" t="s">
        <v>665</v>
      </c>
      <c r="D800" s="81" t="s">
        <v>2267</v>
      </c>
      <c r="E800" s="101">
        <f>SUM('ZAMÓWIENIE 2025'!G804)</f>
        <v>0</v>
      </c>
    </row>
    <row r="801" spans="1:5">
      <c r="A801" s="15">
        <f t="shared" si="12"/>
        <v>0</v>
      </c>
      <c r="C801" s="80" t="s">
        <v>666</v>
      </c>
      <c r="D801" s="81" t="s">
        <v>2268</v>
      </c>
      <c r="E801" s="101">
        <f>SUM('ZAMÓWIENIE 2025'!G805)</f>
        <v>0</v>
      </c>
    </row>
    <row r="802" spans="1:5">
      <c r="A802" s="15">
        <f t="shared" si="12"/>
        <v>0</v>
      </c>
      <c r="C802" s="80" t="s">
        <v>667</v>
      </c>
      <c r="D802" s="81" t="s">
        <v>2269</v>
      </c>
      <c r="E802" s="101">
        <f>SUM('ZAMÓWIENIE 2025'!G806)</f>
        <v>0</v>
      </c>
    </row>
    <row r="803" spans="1:5">
      <c r="A803" s="15">
        <f t="shared" si="12"/>
        <v>0</v>
      </c>
      <c r="C803" s="80" t="s">
        <v>668</v>
      </c>
      <c r="D803" s="81" t="s">
        <v>2270</v>
      </c>
      <c r="E803" s="101">
        <f>SUM('ZAMÓWIENIE 2025'!G807)</f>
        <v>0</v>
      </c>
    </row>
    <row r="804" spans="1:5">
      <c r="A804" s="15">
        <f t="shared" si="12"/>
        <v>0</v>
      </c>
      <c r="C804" s="80" t="s">
        <v>669</v>
      </c>
      <c r="D804" s="81" t="s">
        <v>2271</v>
      </c>
      <c r="E804" s="101">
        <f>SUM('ZAMÓWIENIE 2025'!G808)</f>
        <v>0</v>
      </c>
    </row>
    <row r="805" spans="1:5">
      <c r="A805" s="15">
        <f t="shared" si="12"/>
        <v>0</v>
      </c>
      <c r="C805" s="80" t="s">
        <v>670</v>
      </c>
      <c r="D805" s="81" t="s">
        <v>2272</v>
      </c>
      <c r="E805" s="101">
        <f>SUM('ZAMÓWIENIE 2025'!G809)</f>
        <v>0</v>
      </c>
    </row>
    <row r="806" spans="1:5">
      <c r="A806" s="15">
        <f t="shared" si="12"/>
        <v>0</v>
      </c>
      <c r="C806" s="80" t="s">
        <v>671</v>
      </c>
      <c r="D806" s="81" t="s">
        <v>2273</v>
      </c>
      <c r="E806" s="101">
        <f>SUM('ZAMÓWIENIE 2025'!G810)</f>
        <v>0</v>
      </c>
    </row>
    <row r="807" spans="1:5">
      <c r="A807" s="15">
        <f t="shared" si="12"/>
        <v>0</v>
      </c>
      <c r="C807" s="80" t="s">
        <v>672</v>
      </c>
      <c r="D807" s="81" t="s">
        <v>2274</v>
      </c>
      <c r="E807" s="101">
        <f>SUM('ZAMÓWIENIE 2025'!G811)</f>
        <v>0</v>
      </c>
    </row>
    <row r="808" spans="1:5">
      <c r="A808" s="15">
        <f t="shared" si="12"/>
        <v>0</v>
      </c>
      <c r="C808" s="80" t="s">
        <v>2275</v>
      </c>
      <c r="D808" s="81" t="s">
        <v>2276</v>
      </c>
      <c r="E808" s="101">
        <f>SUM('ZAMÓWIENIE 2025'!G812)</f>
        <v>0</v>
      </c>
    </row>
    <row r="809" spans="1:5">
      <c r="A809" s="15">
        <f t="shared" si="12"/>
        <v>0</v>
      </c>
      <c r="C809" s="80" t="s">
        <v>673</v>
      </c>
      <c r="D809" s="81" t="s">
        <v>2277</v>
      </c>
      <c r="E809" s="101">
        <f>SUM('ZAMÓWIENIE 2025'!G813)</f>
        <v>0</v>
      </c>
    </row>
    <row r="810" spans="1:5">
      <c r="A810" s="15">
        <f t="shared" si="12"/>
        <v>0</v>
      </c>
      <c r="C810" s="80" t="s">
        <v>674</v>
      </c>
      <c r="D810" s="81" t="s">
        <v>2278</v>
      </c>
      <c r="E810" s="101">
        <f>SUM('ZAMÓWIENIE 2025'!G814)</f>
        <v>0</v>
      </c>
    </row>
    <row r="811" spans="1:5">
      <c r="A811" s="15">
        <f t="shared" ref="A811:A874" si="13">$A$2</f>
        <v>0</v>
      </c>
      <c r="C811" s="80" t="s">
        <v>675</v>
      </c>
      <c r="D811" s="81" t="s">
        <v>2279</v>
      </c>
      <c r="E811" s="101">
        <f>SUM('ZAMÓWIENIE 2025'!G815)</f>
        <v>0</v>
      </c>
    </row>
    <row r="812" spans="1:5">
      <c r="A812" s="15">
        <f t="shared" si="13"/>
        <v>0</v>
      </c>
      <c r="C812" s="80" t="s">
        <v>676</v>
      </c>
      <c r="D812" s="81" t="s">
        <v>2280</v>
      </c>
      <c r="E812" s="101">
        <f>SUM('ZAMÓWIENIE 2025'!G816)</f>
        <v>0</v>
      </c>
    </row>
    <row r="813" spans="1:5">
      <c r="A813" s="15">
        <f t="shared" si="13"/>
        <v>0</v>
      </c>
      <c r="C813" s="80" t="s">
        <v>677</v>
      </c>
      <c r="D813" s="81" t="s">
        <v>2281</v>
      </c>
      <c r="E813" s="101">
        <f>SUM('ZAMÓWIENIE 2025'!G817)</f>
        <v>0</v>
      </c>
    </row>
    <row r="814" spans="1:5">
      <c r="A814" s="15">
        <f t="shared" si="13"/>
        <v>0</v>
      </c>
      <c r="C814" s="80" t="s">
        <v>678</v>
      </c>
      <c r="D814" s="81" t="s">
        <v>2282</v>
      </c>
      <c r="E814" s="101">
        <f>SUM('ZAMÓWIENIE 2025'!G818)</f>
        <v>0</v>
      </c>
    </row>
    <row r="815" spans="1:5">
      <c r="A815" s="15">
        <f t="shared" si="13"/>
        <v>0</v>
      </c>
      <c r="C815" s="80" t="s">
        <v>679</v>
      </c>
      <c r="D815" s="81" t="s">
        <v>2283</v>
      </c>
      <c r="E815" s="101">
        <f>SUM('ZAMÓWIENIE 2025'!G819)</f>
        <v>0</v>
      </c>
    </row>
    <row r="816" spans="1:5">
      <c r="A816" s="15">
        <f t="shared" si="13"/>
        <v>0</v>
      </c>
      <c r="C816" s="80" t="s">
        <v>680</v>
      </c>
      <c r="D816" s="81" t="s">
        <v>2284</v>
      </c>
      <c r="E816" s="101">
        <f>SUM('ZAMÓWIENIE 2025'!G820)</f>
        <v>0</v>
      </c>
    </row>
    <row r="817" spans="1:5">
      <c r="A817" s="15">
        <f t="shared" si="13"/>
        <v>0</v>
      </c>
      <c r="C817" s="80" t="s">
        <v>681</v>
      </c>
      <c r="D817" s="81" t="s">
        <v>2285</v>
      </c>
      <c r="E817" s="101">
        <f>SUM('ZAMÓWIENIE 2025'!G821)</f>
        <v>0</v>
      </c>
    </row>
    <row r="818" spans="1:5">
      <c r="A818" s="15">
        <f t="shared" si="13"/>
        <v>0</v>
      </c>
      <c r="C818" s="80" t="s">
        <v>682</v>
      </c>
      <c r="D818" s="81" t="s">
        <v>2287</v>
      </c>
      <c r="E818" s="101">
        <f>SUM('ZAMÓWIENIE 2025'!G822)</f>
        <v>0</v>
      </c>
    </row>
    <row r="819" spans="1:5">
      <c r="A819" s="15">
        <f t="shared" si="13"/>
        <v>0</v>
      </c>
      <c r="C819" s="80" t="s">
        <v>683</v>
      </c>
      <c r="D819" s="81" t="s">
        <v>2288</v>
      </c>
      <c r="E819" s="101">
        <f>SUM('ZAMÓWIENIE 2025'!G823)</f>
        <v>0</v>
      </c>
    </row>
    <row r="820" spans="1:5">
      <c r="A820" s="15">
        <f t="shared" si="13"/>
        <v>0</v>
      </c>
      <c r="C820" s="80" t="s">
        <v>684</v>
      </c>
      <c r="D820" s="81" t="s">
        <v>2289</v>
      </c>
      <c r="E820" s="101">
        <f>SUM('ZAMÓWIENIE 2025'!G824)</f>
        <v>0</v>
      </c>
    </row>
    <row r="821" spans="1:5">
      <c r="A821" s="15">
        <f t="shared" si="13"/>
        <v>0</v>
      </c>
      <c r="C821" s="80" t="s">
        <v>685</v>
      </c>
      <c r="D821" s="81" t="s">
        <v>2290</v>
      </c>
      <c r="E821" s="101">
        <f>SUM('ZAMÓWIENIE 2025'!G825)</f>
        <v>0</v>
      </c>
    </row>
    <row r="822" spans="1:5">
      <c r="A822" s="15">
        <f t="shared" si="13"/>
        <v>0</v>
      </c>
      <c r="C822" s="80" t="s">
        <v>686</v>
      </c>
      <c r="D822" s="81" t="s">
        <v>2291</v>
      </c>
      <c r="E822" s="101">
        <f>SUM('ZAMÓWIENIE 2025'!G826)</f>
        <v>0</v>
      </c>
    </row>
    <row r="823" spans="1:5">
      <c r="A823" s="15">
        <f t="shared" si="13"/>
        <v>0</v>
      </c>
      <c r="C823" s="80" t="s">
        <v>687</v>
      </c>
      <c r="D823" s="81" t="s">
        <v>2292</v>
      </c>
      <c r="E823" s="101">
        <f>SUM('ZAMÓWIENIE 2025'!G827)</f>
        <v>0</v>
      </c>
    </row>
    <row r="824" spans="1:5">
      <c r="A824" s="15">
        <f t="shared" si="13"/>
        <v>0</v>
      </c>
      <c r="C824" s="80" t="s">
        <v>2293</v>
      </c>
      <c r="D824" s="81" t="s">
        <v>2294</v>
      </c>
      <c r="E824" s="101">
        <f>SUM('ZAMÓWIENIE 2025'!G828)</f>
        <v>0</v>
      </c>
    </row>
    <row r="825" spans="1:5">
      <c r="A825" s="15">
        <f t="shared" si="13"/>
        <v>0</v>
      </c>
      <c r="C825" s="80" t="s">
        <v>2296</v>
      </c>
      <c r="D825" s="81" t="s">
        <v>2297</v>
      </c>
      <c r="E825" s="101">
        <f>SUM('ZAMÓWIENIE 2025'!G829)</f>
        <v>0</v>
      </c>
    </row>
    <row r="826" spans="1:5">
      <c r="A826" s="15">
        <f t="shared" si="13"/>
        <v>0</v>
      </c>
      <c r="C826" s="80" t="s">
        <v>2299</v>
      </c>
      <c r="D826" s="81" t="s">
        <v>2300</v>
      </c>
      <c r="E826" s="101">
        <f>SUM('ZAMÓWIENIE 2025'!G830)</f>
        <v>0</v>
      </c>
    </row>
    <row r="827" spans="1:5">
      <c r="A827" s="15">
        <f t="shared" si="13"/>
        <v>0</v>
      </c>
      <c r="C827" s="80" t="s">
        <v>688</v>
      </c>
      <c r="D827" s="81" t="s">
        <v>2302</v>
      </c>
      <c r="E827" s="101">
        <f>SUM('ZAMÓWIENIE 2025'!G831)</f>
        <v>0</v>
      </c>
    </row>
    <row r="828" spans="1:5">
      <c r="A828" s="15">
        <f t="shared" si="13"/>
        <v>0</v>
      </c>
      <c r="C828" s="80" t="s">
        <v>689</v>
      </c>
      <c r="D828" s="81" t="s">
        <v>2303</v>
      </c>
      <c r="E828" s="101">
        <f>SUM('ZAMÓWIENIE 2025'!G832)</f>
        <v>0</v>
      </c>
    </row>
    <row r="829" spans="1:5">
      <c r="A829" s="15">
        <f t="shared" si="13"/>
        <v>0</v>
      </c>
      <c r="C829" s="80" t="s">
        <v>690</v>
      </c>
      <c r="D829" s="81" t="s">
        <v>2304</v>
      </c>
      <c r="E829" s="101">
        <f>SUM('ZAMÓWIENIE 2025'!G833)</f>
        <v>0</v>
      </c>
    </row>
    <row r="830" spans="1:5">
      <c r="A830" s="15">
        <f t="shared" si="13"/>
        <v>0</v>
      </c>
      <c r="C830" s="80" t="s">
        <v>691</v>
      </c>
      <c r="D830" s="81" t="s">
        <v>2305</v>
      </c>
      <c r="E830" s="101">
        <f>SUM('ZAMÓWIENIE 2025'!G834)</f>
        <v>0</v>
      </c>
    </row>
    <row r="831" spans="1:5">
      <c r="A831" s="15">
        <f t="shared" si="13"/>
        <v>0</v>
      </c>
      <c r="C831" s="80" t="s">
        <v>692</v>
      </c>
      <c r="D831" s="81" t="s">
        <v>2306</v>
      </c>
      <c r="E831" s="101">
        <f>SUM('ZAMÓWIENIE 2025'!G835)</f>
        <v>0</v>
      </c>
    </row>
    <row r="832" spans="1:5">
      <c r="A832" s="15">
        <f t="shared" si="13"/>
        <v>0</v>
      </c>
      <c r="C832" s="80" t="s">
        <v>2307</v>
      </c>
      <c r="D832" s="81" t="s">
        <v>2308</v>
      </c>
      <c r="E832" s="101">
        <f>SUM('ZAMÓWIENIE 2025'!G836)</f>
        <v>0</v>
      </c>
    </row>
    <row r="833" spans="1:6">
      <c r="A833" s="15">
        <f t="shared" si="13"/>
        <v>0</v>
      </c>
      <c r="C833" s="80" t="s">
        <v>693</v>
      </c>
      <c r="D833" s="81" t="s">
        <v>2310</v>
      </c>
      <c r="E833" s="101">
        <f>SUM('ZAMÓWIENIE 2025'!G837)</f>
        <v>0</v>
      </c>
    </row>
    <row r="834" spans="1:6">
      <c r="A834" s="15">
        <f t="shared" si="13"/>
        <v>0</v>
      </c>
      <c r="C834" s="80" t="s">
        <v>2311</v>
      </c>
      <c r="D834" s="81" t="s">
        <v>2312</v>
      </c>
      <c r="E834" s="101">
        <f>SUM('ZAMÓWIENIE 2025'!G838)</f>
        <v>0</v>
      </c>
    </row>
    <row r="835" spans="1:6">
      <c r="A835" s="15">
        <f t="shared" si="13"/>
        <v>0</v>
      </c>
      <c r="C835" s="80" t="s">
        <v>694</v>
      </c>
      <c r="D835" s="81" t="s">
        <v>2314</v>
      </c>
      <c r="E835" s="101">
        <f>SUM('ZAMÓWIENIE 2025'!G839)</f>
        <v>0</v>
      </c>
    </row>
    <row r="836" spans="1:6">
      <c r="A836" s="15">
        <f t="shared" si="13"/>
        <v>0</v>
      </c>
      <c r="C836" s="80" t="s">
        <v>695</v>
      </c>
      <c r="D836" s="81" t="s">
        <v>2315</v>
      </c>
      <c r="E836" s="101">
        <f>SUM('ZAMÓWIENIE 2025'!G840)</f>
        <v>0</v>
      </c>
    </row>
    <row r="837" spans="1:6">
      <c r="A837" s="15">
        <f t="shared" si="13"/>
        <v>0</v>
      </c>
      <c r="C837" s="80" t="s">
        <v>696</v>
      </c>
      <c r="D837" s="81" t="s">
        <v>2316</v>
      </c>
      <c r="E837" s="101">
        <f>SUM('ZAMÓWIENIE 2025'!G841)</f>
        <v>0</v>
      </c>
    </row>
    <row r="838" spans="1:6">
      <c r="A838" s="15">
        <f t="shared" si="13"/>
        <v>0</v>
      </c>
      <c r="C838" s="80" t="s">
        <v>697</v>
      </c>
      <c r="D838" s="81" t="s">
        <v>2317</v>
      </c>
      <c r="E838" s="101">
        <f>SUM('ZAMÓWIENIE 2025'!G842)</f>
        <v>0</v>
      </c>
    </row>
    <row r="839" spans="1:6">
      <c r="A839" s="15">
        <f t="shared" si="13"/>
        <v>0</v>
      </c>
      <c r="C839" s="80" t="s">
        <v>698</v>
      </c>
      <c r="D839" s="81" t="s">
        <v>2318</v>
      </c>
      <c r="E839" s="101">
        <f>SUM('ZAMÓWIENIE 2025'!G843)</f>
        <v>0</v>
      </c>
    </row>
    <row r="840" spans="1:6">
      <c r="A840" s="15">
        <f t="shared" si="13"/>
        <v>0</v>
      </c>
      <c r="C840" s="80" t="s">
        <v>699</v>
      </c>
      <c r="D840" s="81" t="s">
        <v>2319</v>
      </c>
      <c r="E840" s="101">
        <f>SUM('ZAMÓWIENIE 2025'!G844)</f>
        <v>0</v>
      </c>
    </row>
    <row r="841" spans="1:6">
      <c r="A841" s="15">
        <f t="shared" si="13"/>
        <v>0</v>
      </c>
      <c r="C841" s="80" t="s">
        <v>2320</v>
      </c>
      <c r="D841" s="81" t="s">
        <v>2321</v>
      </c>
      <c r="E841" s="101">
        <f>SUM('ZAMÓWIENIE 2025'!G845)</f>
        <v>0</v>
      </c>
      <c r="F841"/>
    </row>
    <row r="842" spans="1:6">
      <c r="A842" s="15">
        <f t="shared" si="13"/>
        <v>0</v>
      </c>
      <c r="C842" s="80" t="s">
        <v>2323</v>
      </c>
      <c r="D842" s="81" t="s">
        <v>2324</v>
      </c>
      <c r="E842" s="101">
        <f>SUM('ZAMÓWIENIE 2025'!G846)</f>
        <v>0</v>
      </c>
      <c r="F842"/>
    </row>
    <row r="843" spans="1:6">
      <c r="A843" s="15">
        <f t="shared" si="13"/>
        <v>0</v>
      </c>
      <c r="C843" s="80" t="s">
        <v>2326</v>
      </c>
      <c r="D843" s="81" t="s">
        <v>2327</v>
      </c>
      <c r="E843" s="101">
        <f>SUM('ZAMÓWIENIE 2025'!G847)</f>
        <v>0</v>
      </c>
      <c r="F843"/>
    </row>
    <row r="844" spans="1:6" ht="24.9">
      <c r="A844" s="15">
        <f t="shared" si="13"/>
        <v>0</v>
      </c>
      <c r="C844" s="80" t="s">
        <v>2329</v>
      </c>
      <c r="D844" s="81" t="s">
        <v>2330</v>
      </c>
      <c r="E844" s="101">
        <f>SUM('ZAMÓWIENIE 2025'!G848)</f>
        <v>0</v>
      </c>
      <c r="F844"/>
    </row>
    <row r="845" spans="1:6">
      <c r="A845" s="15">
        <f t="shared" si="13"/>
        <v>0</v>
      </c>
      <c r="C845" s="80" t="s">
        <v>2329</v>
      </c>
      <c r="D845" s="81" t="s">
        <v>2331</v>
      </c>
      <c r="E845" s="101">
        <f>SUM('ZAMÓWIENIE 2025'!G849)</f>
        <v>0</v>
      </c>
      <c r="F845"/>
    </row>
    <row r="846" spans="1:6" ht="24.9">
      <c r="A846" s="15">
        <f t="shared" si="13"/>
        <v>0</v>
      </c>
      <c r="C846" s="80" t="s">
        <v>2329</v>
      </c>
      <c r="D846" s="81" t="s">
        <v>2333</v>
      </c>
      <c r="E846" s="101">
        <f>SUM('ZAMÓWIENIE 2025'!G850)</f>
        <v>0</v>
      </c>
      <c r="F846"/>
    </row>
    <row r="847" spans="1:6">
      <c r="A847" s="15">
        <f t="shared" si="13"/>
        <v>0</v>
      </c>
      <c r="C847" s="80" t="s">
        <v>2332</v>
      </c>
      <c r="D847" s="81" t="s">
        <v>2465</v>
      </c>
      <c r="E847" s="101">
        <f>SUM('ZAMÓWIENIE 2025'!G851)</f>
        <v>0</v>
      </c>
      <c r="F847"/>
    </row>
    <row r="848" spans="1:6">
      <c r="A848" s="15">
        <f t="shared" si="13"/>
        <v>0</v>
      </c>
      <c r="C848" s="80" t="s">
        <v>700</v>
      </c>
      <c r="D848" s="81" t="s">
        <v>2334</v>
      </c>
      <c r="E848" s="101">
        <f>SUM('ZAMÓWIENIE 2025'!G852)</f>
        <v>0</v>
      </c>
    </row>
    <row r="849" spans="1:5">
      <c r="A849" s="15">
        <f t="shared" si="13"/>
        <v>0</v>
      </c>
      <c r="C849" s="80" t="s">
        <v>701</v>
      </c>
      <c r="D849" s="81" t="s">
        <v>2334</v>
      </c>
      <c r="E849" s="101">
        <f>SUM('ZAMÓWIENIE 2025'!G853)</f>
        <v>0</v>
      </c>
    </row>
    <row r="850" spans="1:5">
      <c r="A850" s="15">
        <f t="shared" si="13"/>
        <v>0</v>
      </c>
      <c r="C850" s="80" t="s">
        <v>702</v>
      </c>
      <c r="D850" s="81" t="s">
        <v>2334</v>
      </c>
      <c r="E850" s="101">
        <f>SUM('ZAMÓWIENIE 2025'!G854)</f>
        <v>0</v>
      </c>
    </row>
    <row r="851" spans="1:5">
      <c r="A851" s="15">
        <f t="shared" si="13"/>
        <v>0</v>
      </c>
      <c r="C851" s="80" t="s">
        <v>703</v>
      </c>
      <c r="D851" s="81" t="s">
        <v>2335</v>
      </c>
      <c r="E851" s="101">
        <f>SUM('ZAMÓWIENIE 2025'!G855)</f>
        <v>0</v>
      </c>
    </row>
    <row r="852" spans="1:5">
      <c r="A852" s="15">
        <f t="shared" si="13"/>
        <v>0</v>
      </c>
      <c r="C852" s="80" t="s">
        <v>704</v>
      </c>
      <c r="D852" s="81" t="s">
        <v>2336</v>
      </c>
      <c r="E852" s="101">
        <f>SUM('ZAMÓWIENIE 2025'!G856)</f>
        <v>0</v>
      </c>
    </row>
    <row r="853" spans="1:5">
      <c r="A853" s="15">
        <f t="shared" si="13"/>
        <v>0</v>
      </c>
      <c r="C853" s="80" t="s">
        <v>705</v>
      </c>
      <c r="D853" s="81" t="s">
        <v>2337</v>
      </c>
      <c r="E853" s="101">
        <f>SUM('ZAMÓWIENIE 2025'!G857)</f>
        <v>0</v>
      </c>
    </row>
    <row r="854" spans="1:5">
      <c r="A854" s="15">
        <f t="shared" si="13"/>
        <v>0</v>
      </c>
      <c r="C854" s="80" t="s">
        <v>706</v>
      </c>
      <c r="D854" s="81" t="s">
        <v>2338</v>
      </c>
      <c r="E854" s="101">
        <f>SUM('ZAMÓWIENIE 2025'!G858)</f>
        <v>0</v>
      </c>
    </row>
    <row r="855" spans="1:5">
      <c r="A855" s="15">
        <f t="shared" si="13"/>
        <v>0</v>
      </c>
      <c r="C855" s="80" t="s">
        <v>707</v>
      </c>
      <c r="D855" s="81" t="s">
        <v>2339</v>
      </c>
      <c r="E855" s="101">
        <f>SUM('ZAMÓWIENIE 2025'!G859)</f>
        <v>0</v>
      </c>
    </row>
    <row r="856" spans="1:5">
      <c r="A856" s="15">
        <f t="shared" si="13"/>
        <v>0</v>
      </c>
      <c r="C856" s="80" t="s">
        <v>708</v>
      </c>
      <c r="D856" s="81" t="s">
        <v>709</v>
      </c>
      <c r="E856" s="101">
        <f>SUM('ZAMÓWIENIE 2025'!G860)</f>
        <v>0</v>
      </c>
    </row>
    <row r="857" spans="1:5">
      <c r="A857" s="15">
        <f t="shared" si="13"/>
        <v>0</v>
      </c>
      <c r="C857" s="80" t="s">
        <v>710</v>
      </c>
      <c r="D857" s="81" t="s">
        <v>709</v>
      </c>
      <c r="E857" s="101">
        <f>SUM('ZAMÓWIENIE 2025'!G861)</f>
        <v>0</v>
      </c>
    </row>
    <row r="858" spans="1:5">
      <c r="A858" s="15">
        <f t="shared" si="13"/>
        <v>0</v>
      </c>
      <c r="C858" s="80" t="s">
        <v>711</v>
      </c>
      <c r="D858" s="81" t="s">
        <v>709</v>
      </c>
      <c r="E858" s="101">
        <f>SUM('ZAMÓWIENIE 2025'!G862)</f>
        <v>0</v>
      </c>
    </row>
    <row r="859" spans="1:5">
      <c r="A859" s="15">
        <f t="shared" si="13"/>
        <v>0</v>
      </c>
      <c r="C859" s="80" t="s">
        <v>712</v>
      </c>
      <c r="D859" s="81" t="s">
        <v>709</v>
      </c>
      <c r="E859" s="101">
        <f>SUM('ZAMÓWIENIE 2025'!G863)</f>
        <v>0</v>
      </c>
    </row>
    <row r="860" spans="1:5">
      <c r="A860" s="15">
        <f t="shared" si="13"/>
        <v>0</v>
      </c>
      <c r="C860" s="80" t="s">
        <v>713</v>
      </c>
      <c r="D860" s="81" t="s">
        <v>714</v>
      </c>
      <c r="E860" s="101">
        <f>SUM('ZAMÓWIENIE 2025'!G864)</f>
        <v>0</v>
      </c>
    </row>
    <row r="861" spans="1:5">
      <c r="A861" s="15">
        <f t="shared" si="13"/>
        <v>0</v>
      </c>
      <c r="C861" s="80" t="s">
        <v>1251</v>
      </c>
      <c r="D861" s="81" t="s">
        <v>2341</v>
      </c>
      <c r="E861" s="101">
        <f>SUM('ZAMÓWIENIE 2025'!G865)</f>
        <v>0</v>
      </c>
    </row>
    <row r="862" spans="1:5">
      <c r="A862" s="15">
        <f t="shared" si="13"/>
        <v>0</v>
      </c>
      <c r="C862" s="80" t="s">
        <v>715</v>
      </c>
      <c r="D862" s="81" t="s">
        <v>2342</v>
      </c>
      <c r="E862" s="101">
        <f>SUM('ZAMÓWIENIE 2025'!G866)</f>
        <v>0</v>
      </c>
    </row>
    <row r="863" spans="1:5">
      <c r="A863" s="15">
        <f t="shared" si="13"/>
        <v>0</v>
      </c>
      <c r="C863" s="80" t="s">
        <v>722</v>
      </c>
      <c r="D863" s="81" t="s">
        <v>2343</v>
      </c>
      <c r="E863" s="101">
        <f>SUM('ZAMÓWIENIE 2025'!G867)</f>
        <v>0</v>
      </c>
    </row>
    <row r="864" spans="1:5">
      <c r="A864" s="15">
        <f t="shared" si="13"/>
        <v>0</v>
      </c>
      <c r="C864" s="80" t="s">
        <v>723</v>
      </c>
      <c r="D864" s="81" t="s">
        <v>2344</v>
      </c>
      <c r="E864" s="101">
        <f>SUM('ZAMÓWIENIE 2025'!G868)</f>
        <v>0</v>
      </c>
    </row>
    <row r="865" spans="1:5">
      <c r="A865" s="15">
        <f t="shared" si="13"/>
        <v>0</v>
      </c>
      <c r="C865" s="80" t="s">
        <v>716</v>
      </c>
      <c r="D865" s="81" t="s">
        <v>2345</v>
      </c>
      <c r="E865" s="101">
        <f>SUM('ZAMÓWIENIE 2025'!G869)</f>
        <v>0</v>
      </c>
    </row>
    <row r="866" spans="1:5">
      <c r="A866" s="15">
        <f t="shared" si="13"/>
        <v>0</v>
      </c>
      <c r="C866" s="80" t="s">
        <v>717</v>
      </c>
      <c r="D866" s="81" t="s">
        <v>2346</v>
      </c>
      <c r="E866" s="101">
        <f>SUM('ZAMÓWIENIE 2025'!G870)</f>
        <v>0</v>
      </c>
    </row>
    <row r="867" spans="1:5">
      <c r="A867" s="15">
        <f t="shared" si="13"/>
        <v>0</v>
      </c>
      <c r="C867" s="80" t="s">
        <v>718</v>
      </c>
      <c r="D867" s="81" t="s">
        <v>2347</v>
      </c>
      <c r="E867" s="101">
        <f>SUM('ZAMÓWIENIE 2025'!G871)</f>
        <v>0</v>
      </c>
    </row>
    <row r="868" spans="1:5">
      <c r="A868" s="15">
        <f t="shared" si="13"/>
        <v>0</v>
      </c>
      <c r="C868" s="80" t="s">
        <v>719</v>
      </c>
      <c r="D868" s="81" t="s">
        <v>2348</v>
      </c>
      <c r="E868" s="101">
        <f>SUM('ZAMÓWIENIE 2025'!G872)</f>
        <v>0</v>
      </c>
    </row>
    <row r="869" spans="1:5" ht="28" customHeight="1">
      <c r="A869" s="15">
        <f t="shared" si="13"/>
        <v>0</v>
      </c>
      <c r="C869" s="80" t="s">
        <v>724</v>
      </c>
      <c r="D869" s="81" t="s">
        <v>2349</v>
      </c>
      <c r="E869" s="101">
        <f>SUM('ZAMÓWIENIE 2025'!G873)</f>
        <v>0</v>
      </c>
    </row>
    <row r="870" spans="1:5">
      <c r="A870" s="15">
        <f t="shared" si="13"/>
        <v>0</v>
      </c>
      <c r="C870" s="80" t="s">
        <v>720</v>
      </c>
      <c r="D870" s="81" t="s">
        <v>2350</v>
      </c>
      <c r="E870" s="101">
        <f>SUM('ZAMÓWIENIE 2025'!G874)</f>
        <v>0</v>
      </c>
    </row>
    <row r="871" spans="1:5">
      <c r="A871" s="15">
        <f t="shared" si="13"/>
        <v>0</v>
      </c>
      <c r="C871" s="80" t="s">
        <v>721</v>
      </c>
      <c r="D871" s="81" t="s">
        <v>2351</v>
      </c>
      <c r="E871" s="101">
        <f>SUM('ZAMÓWIENIE 2025'!G875)</f>
        <v>0</v>
      </c>
    </row>
    <row r="872" spans="1:5">
      <c r="A872" s="15">
        <f t="shared" si="13"/>
        <v>0</v>
      </c>
      <c r="C872" s="80" t="s">
        <v>725</v>
      </c>
      <c r="D872" s="81" t="s">
        <v>2352</v>
      </c>
      <c r="E872" s="101">
        <f>SUM('ZAMÓWIENIE 2025'!G876)</f>
        <v>0</v>
      </c>
    </row>
    <row r="873" spans="1:5" ht="34" customHeight="1">
      <c r="A873" s="15">
        <f t="shared" si="13"/>
        <v>0</v>
      </c>
      <c r="C873" s="80" t="s">
        <v>726</v>
      </c>
      <c r="D873" s="81" t="s">
        <v>2353</v>
      </c>
      <c r="E873" s="101">
        <f>SUM('ZAMÓWIENIE 2025'!G877)</f>
        <v>0</v>
      </c>
    </row>
    <row r="874" spans="1:5" ht="31" customHeight="1">
      <c r="A874" s="15">
        <f t="shared" si="13"/>
        <v>0</v>
      </c>
      <c r="C874" s="80" t="s">
        <v>727</v>
      </c>
      <c r="D874" s="81" t="s">
        <v>2354</v>
      </c>
      <c r="E874" s="101">
        <f>SUM('ZAMÓWIENIE 2025'!G878)</f>
        <v>0</v>
      </c>
    </row>
    <row r="875" spans="1:5" ht="28" customHeight="1">
      <c r="A875" s="15">
        <f t="shared" ref="A875:A912" si="14">$A$2</f>
        <v>0</v>
      </c>
      <c r="C875" s="80" t="s">
        <v>1548</v>
      </c>
      <c r="D875" s="81" t="s">
        <v>2356</v>
      </c>
      <c r="E875" s="101">
        <f>SUM('ZAMÓWIENIE 2025'!G879)</f>
        <v>0</v>
      </c>
    </row>
    <row r="876" spans="1:5">
      <c r="A876" s="15">
        <f t="shared" si="14"/>
        <v>0</v>
      </c>
      <c r="C876" s="80" t="s">
        <v>1252</v>
      </c>
      <c r="D876" s="81" t="s">
        <v>2358</v>
      </c>
      <c r="E876" s="101">
        <f>SUM('ZAMÓWIENIE 2025'!G880)</f>
        <v>0</v>
      </c>
    </row>
    <row r="877" spans="1:5">
      <c r="A877" s="15">
        <f t="shared" si="14"/>
        <v>0</v>
      </c>
      <c r="C877" s="80" t="s">
        <v>728</v>
      </c>
      <c r="D877" s="81" t="s">
        <v>2360</v>
      </c>
      <c r="E877" s="101">
        <f>SUM('ZAMÓWIENIE 2025'!G881)</f>
        <v>0</v>
      </c>
    </row>
    <row r="878" spans="1:5" ht="35.15">
      <c r="A878" s="15">
        <f t="shared" si="14"/>
        <v>0</v>
      </c>
      <c r="C878" s="80" t="s">
        <v>729</v>
      </c>
      <c r="D878" s="81" t="s">
        <v>2361</v>
      </c>
      <c r="E878" s="101">
        <f>SUM('ZAMÓWIENIE 2025'!G882)</f>
        <v>0</v>
      </c>
    </row>
    <row r="879" spans="1:5">
      <c r="A879" s="15">
        <f t="shared" si="14"/>
        <v>0</v>
      </c>
      <c r="C879" s="80" t="s">
        <v>730</v>
      </c>
      <c r="D879" s="81" t="s">
        <v>2362</v>
      </c>
      <c r="E879" s="101">
        <f>SUM('ZAMÓWIENIE 2025'!G883)</f>
        <v>0</v>
      </c>
    </row>
    <row r="880" spans="1:5">
      <c r="A880" s="15">
        <f t="shared" si="14"/>
        <v>0</v>
      </c>
      <c r="C880" s="80" t="s">
        <v>731</v>
      </c>
      <c r="D880" s="81" t="s">
        <v>2363</v>
      </c>
      <c r="E880" s="101">
        <f>SUM('ZAMÓWIENIE 2025'!G884)</f>
        <v>0</v>
      </c>
    </row>
    <row r="881" spans="1:5">
      <c r="A881" s="15">
        <f t="shared" si="14"/>
        <v>0</v>
      </c>
      <c r="C881" s="80" t="s">
        <v>732</v>
      </c>
      <c r="D881" s="81" t="s">
        <v>2364</v>
      </c>
      <c r="E881" s="101">
        <f>SUM('ZAMÓWIENIE 2025'!G885)</f>
        <v>0</v>
      </c>
    </row>
    <row r="882" spans="1:5">
      <c r="A882" s="15">
        <f t="shared" si="14"/>
        <v>0</v>
      </c>
      <c r="C882" s="80" t="s">
        <v>733</v>
      </c>
      <c r="D882" s="81" t="s">
        <v>2365</v>
      </c>
      <c r="E882" s="101">
        <f>SUM('ZAMÓWIENIE 2025'!G886)</f>
        <v>0</v>
      </c>
    </row>
    <row r="883" spans="1:5">
      <c r="A883" s="15">
        <f t="shared" si="14"/>
        <v>0</v>
      </c>
      <c r="C883" s="80" t="s">
        <v>734</v>
      </c>
      <c r="D883" s="81" t="s">
        <v>2366</v>
      </c>
      <c r="E883" s="101">
        <f>SUM('ZAMÓWIENIE 2025'!G887)</f>
        <v>0</v>
      </c>
    </row>
    <row r="884" spans="1:5">
      <c r="A884" s="15">
        <f t="shared" si="14"/>
        <v>0</v>
      </c>
      <c r="C884" s="80" t="s">
        <v>2468</v>
      </c>
      <c r="D884" s="81" t="s">
        <v>2469</v>
      </c>
      <c r="E884" s="101">
        <f>SUM('ZAMÓWIENIE 2025'!G888)</f>
        <v>0</v>
      </c>
    </row>
    <row r="885" spans="1:5">
      <c r="A885" s="15">
        <f t="shared" si="14"/>
        <v>0</v>
      </c>
      <c r="C885" s="114" t="s">
        <v>2478</v>
      </c>
      <c r="D885" s="111" t="s">
        <v>2491</v>
      </c>
      <c r="E885" s="101">
        <f>SUM('ZAMÓWIENIE 2025'!G889)</f>
        <v>0</v>
      </c>
    </row>
    <row r="886" spans="1:5">
      <c r="A886" s="15">
        <f t="shared" si="14"/>
        <v>0</v>
      </c>
      <c r="C886" s="114" t="s">
        <v>2479</v>
      </c>
      <c r="D886" s="111" t="s">
        <v>2493</v>
      </c>
      <c r="E886" s="101">
        <f>SUM('ZAMÓWIENIE 2025'!G890)</f>
        <v>0</v>
      </c>
    </row>
    <row r="887" spans="1:5">
      <c r="A887" s="15">
        <f t="shared" si="14"/>
        <v>0</v>
      </c>
      <c r="C887" s="114" t="s">
        <v>2480</v>
      </c>
      <c r="D887" s="111" t="s">
        <v>2494</v>
      </c>
      <c r="E887" s="101">
        <f>SUM('ZAMÓWIENIE 2025'!G891)</f>
        <v>0</v>
      </c>
    </row>
    <row r="888" spans="1:5">
      <c r="A888" s="15">
        <f t="shared" si="14"/>
        <v>0</v>
      </c>
      <c r="C888" s="114" t="s">
        <v>2481</v>
      </c>
      <c r="D888" s="111" t="s">
        <v>2495</v>
      </c>
      <c r="E888" s="101">
        <f>SUM('ZAMÓWIENIE 2025'!G892)</f>
        <v>0</v>
      </c>
    </row>
    <row r="889" spans="1:5">
      <c r="A889" s="15">
        <f t="shared" si="14"/>
        <v>0</v>
      </c>
      <c r="C889" s="114" t="s">
        <v>2482</v>
      </c>
      <c r="D889" s="111" t="s">
        <v>2496</v>
      </c>
      <c r="E889" s="101">
        <f>SUM('ZAMÓWIENIE 2025'!G893)</f>
        <v>0</v>
      </c>
    </row>
    <row r="890" spans="1:5">
      <c r="A890" s="15">
        <f t="shared" si="14"/>
        <v>0</v>
      </c>
      <c r="C890" s="114" t="s">
        <v>2483</v>
      </c>
      <c r="D890" s="111" t="s">
        <v>2497</v>
      </c>
      <c r="E890" s="101">
        <f>SUM('ZAMÓWIENIE 2025'!G894)</f>
        <v>0</v>
      </c>
    </row>
    <row r="891" spans="1:5" ht="26.05" customHeight="1">
      <c r="A891" s="15">
        <f t="shared" si="14"/>
        <v>0</v>
      </c>
      <c r="C891" s="114" t="s">
        <v>2484</v>
      </c>
      <c r="D891" s="111" t="s">
        <v>2490</v>
      </c>
      <c r="E891" s="101">
        <f>SUM('ZAMÓWIENIE 2025'!G895)</f>
        <v>0</v>
      </c>
    </row>
    <row r="892" spans="1:5">
      <c r="A892" s="15">
        <f t="shared" si="14"/>
        <v>0</v>
      </c>
      <c r="C892" s="114" t="s">
        <v>2485</v>
      </c>
      <c r="D892" s="111" t="s">
        <v>2499</v>
      </c>
      <c r="E892" s="101">
        <f>SUM('ZAMÓWIENIE 2025'!G896)</f>
        <v>0</v>
      </c>
    </row>
    <row r="893" spans="1:5">
      <c r="A893" s="15">
        <f t="shared" si="14"/>
        <v>0</v>
      </c>
      <c r="C893" s="114" t="s">
        <v>2486</v>
      </c>
      <c r="D893" s="111" t="s">
        <v>2498</v>
      </c>
      <c r="E893" s="101">
        <f>SUM('ZAMÓWIENIE 2025'!G897)</f>
        <v>0</v>
      </c>
    </row>
    <row r="894" spans="1:5">
      <c r="A894" s="15">
        <f t="shared" si="14"/>
        <v>0</v>
      </c>
      <c r="C894" s="114" t="s">
        <v>2487</v>
      </c>
      <c r="D894" s="111" t="s">
        <v>2500</v>
      </c>
      <c r="E894" s="101">
        <f>SUM('ZAMÓWIENIE 2025'!G898)</f>
        <v>0</v>
      </c>
    </row>
    <row r="895" spans="1:5">
      <c r="A895" s="15">
        <f t="shared" si="14"/>
        <v>0</v>
      </c>
      <c r="C895" s="114" t="s">
        <v>2488</v>
      </c>
      <c r="D895" s="111" t="s">
        <v>2501</v>
      </c>
      <c r="E895" s="101">
        <f>SUM('ZAMÓWIENIE 2025'!G899)</f>
        <v>0</v>
      </c>
    </row>
    <row r="896" spans="1:5">
      <c r="A896" s="15">
        <f t="shared" si="14"/>
        <v>0</v>
      </c>
      <c r="C896" s="114" t="s">
        <v>2489</v>
      </c>
      <c r="D896" s="111" t="s">
        <v>2492</v>
      </c>
      <c r="E896" s="101">
        <f>SUM('ZAMÓWIENIE 2025'!G900)</f>
        <v>0</v>
      </c>
    </row>
    <row r="897" spans="1:5">
      <c r="A897" s="15">
        <f t="shared" si="14"/>
        <v>0</v>
      </c>
      <c r="C897" s="114" t="s">
        <v>2506</v>
      </c>
      <c r="D897" s="113" t="s">
        <v>2507</v>
      </c>
      <c r="E897" s="101">
        <f>SUM('ZAMÓWIENIE 2025'!G901)</f>
        <v>0</v>
      </c>
    </row>
    <row r="898" spans="1:5">
      <c r="A898" s="15">
        <f t="shared" si="14"/>
        <v>0</v>
      </c>
      <c r="C898" s="114" t="s">
        <v>2509</v>
      </c>
      <c r="D898" s="113" t="s">
        <v>2510</v>
      </c>
      <c r="E898" s="101">
        <f>SUM('ZAMÓWIENIE 2025'!G902)</f>
        <v>0</v>
      </c>
    </row>
    <row r="899" spans="1:5">
      <c r="A899" s="15">
        <f t="shared" si="14"/>
        <v>0</v>
      </c>
      <c r="C899" s="114" t="s">
        <v>2511</v>
      </c>
      <c r="D899" s="113" t="s">
        <v>2512</v>
      </c>
      <c r="E899" s="101">
        <f>SUM('ZAMÓWIENIE 2025'!G903)</f>
        <v>0</v>
      </c>
    </row>
    <row r="900" spans="1:5">
      <c r="A900" s="15">
        <f t="shared" si="14"/>
        <v>0</v>
      </c>
      <c r="C900" s="114" t="s">
        <v>2538</v>
      </c>
      <c r="D900" s="113" t="s">
        <v>2513</v>
      </c>
      <c r="E900" s="101">
        <f>SUM('ZAMÓWIENIE 2025'!G904)</f>
        <v>0</v>
      </c>
    </row>
    <row r="901" spans="1:5">
      <c r="A901" s="15">
        <f t="shared" si="14"/>
        <v>0</v>
      </c>
      <c r="C901" s="114" t="s">
        <v>2514</v>
      </c>
      <c r="D901" s="113" t="s">
        <v>2515</v>
      </c>
      <c r="E901" s="101">
        <f>SUM('ZAMÓWIENIE 2025'!G905)</f>
        <v>0</v>
      </c>
    </row>
    <row r="902" spans="1:5" ht="35.15">
      <c r="A902" s="15">
        <f t="shared" si="14"/>
        <v>0</v>
      </c>
      <c r="C902" s="114" t="s">
        <v>2516</v>
      </c>
      <c r="D902" s="113" t="s">
        <v>2517</v>
      </c>
      <c r="E902" s="101">
        <f>SUM('ZAMÓWIENIE 2025'!G906)</f>
        <v>0</v>
      </c>
    </row>
    <row r="903" spans="1:5" ht="35.15">
      <c r="A903" s="15">
        <f t="shared" si="14"/>
        <v>0</v>
      </c>
      <c r="C903" s="114" t="s">
        <v>2519</v>
      </c>
      <c r="D903" s="113" t="s">
        <v>2520</v>
      </c>
      <c r="E903" s="101">
        <f>SUM('ZAMÓWIENIE 2025'!G907)</f>
        <v>0</v>
      </c>
    </row>
    <row r="904" spans="1:5" ht="35.15">
      <c r="A904" s="15">
        <f t="shared" si="14"/>
        <v>0</v>
      </c>
      <c r="C904" s="114" t="s">
        <v>2521</v>
      </c>
      <c r="D904" s="113" t="s">
        <v>2522</v>
      </c>
      <c r="E904" s="101">
        <f>SUM('ZAMÓWIENIE 2025'!G908)</f>
        <v>0</v>
      </c>
    </row>
    <row r="905" spans="1:5" ht="35.15">
      <c r="A905" s="15">
        <f t="shared" si="14"/>
        <v>0</v>
      </c>
      <c r="C905" s="114" t="s">
        <v>2523</v>
      </c>
      <c r="D905" s="113" t="s">
        <v>2524</v>
      </c>
      <c r="E905" s="101">
        <f>SUM('ZAMÓWIENIE 2025'!G909)</f>
        <v>0</v>
      </c>
    </row>
    <row r="906" spans="1:5" ht="35.15">
      <c r="A906" s="15">
        <f t="shared" si="14"/>
        <v>0</v>
      </c>
      <c r="C906" s="114" t="s">
        <v>2525</v>
      </c>
      <c r="D906" s="113" t="s">
        <v>2526</v>
      </c>
      <c r="E906" s="101">
        <f>SUM('ZAMÓWIENIE 2025'!G910)</f>
        <v>0</v>
      </c>
    </row>
    <row r="907" spans="1:5">
      <c r="A907" s="15">
        <f t="shared" si="14"/>
        <v>0</v>
      </c>
      <c r="C907" s="114" t="s">
        <v>2528</v>
      </c>
      <c r="D907" s="113" t="s">
        <v>2529</v>
      </c>
      <c r="E907" s="101">
        <f>SUM('ZAMÓWIENIE 2025'!G911)</f>
        <v>0</v>
      </c>
    </row>
    <row r="908" spans="1:5">
      <c r="A908" s="15">
        <f t="shared" si="14"/>
        <v>0</v>
      </c>
      <c r="C908" s="114" t="s">
        <v>2530</v>
      </c>
      <c r="D908" s="113" t="s">
        <v>2531</v>
      </c>
      <c r="E908" s="101">
        <f>SUM('ZAMÓWIENIE 2025'!G912)</f>
        <v>0</v>
      </c>
    </row>
    <row r="909" spans="1:5" ht="35.15">
      <c r="A909" s="15">
        <f t="shared" si="14"/>
        <v>0</v>
      </c>
      <c r="C909" s="114" t="s">
        <v>2532</v>
      </c>
      <c r="D909" s="113" t="s">
        <v>2533</v>
      </c>
      <c r="E909" s="101">
        <f>SUM('ZAMÓWIENIE 2025'!G913)</f>
        <v>0</v>
      </c>
    </row>
    <row r="910" spans="1:5" ht="30">
      <c r="A910" s="15">
        <f t="shared" si="14"/>
        <v>0</v>
      </c>
      <c r="C910" s="114" t="s">
        <v>2548</v>
      </c>
      <c r="D910" s="111" t="s">
        <v>2505</v>
      </c>
      <c r="E910" s="101">
        <f>SUM('ZAMÓWIENIE 2025'!G914)</f>
        <v>0</v>
      </c>
    </row>
    <row r="911" spans="1:5">
      <c r="A911" s="15">
        <f t="shared" si="14"/>
        <v>0</v>
      </c>
      <c r="C911" s="114" t="s">
        <v>2574</v>
      </c>
      <c r="D911" s="113" t="s">
        <v>2552</v>
      </c>
      <c r="E911" s="101">
        <f>SUM('ZAMÓWIENIE 2025'!G915)</f>
        <v>0</v>
      </c>
    </row>
    <row r="912" spans="1:5">
      <c r="A912" s="15">
        <f t="shared" si="14"/>
        <v>0</v>
      </c>
      <c r="C912" s="114" t="s">
        <v>2534</v>
      </c>
      <c r="D912" s="112" t="s">
        <v>2535</v>
      </c>
      <c r="E912" s="101">
        <f>SUM('ZAMÓWIENIE 2025'!G916)</f>
        <v>0</v>
      </c>
    </row>
  </sheetData>
  <sheetProtection formatCells="0" formatColumns="0" formatRows="0"/>
  <dataValidations count="1">
    <dataValidation type="textLength" operator="lessThanOrEqual" allowBlank="1" showInputMessage="1" showErrorMessage="1" sqref="B2:B4" xr:uid="{00000000-0002-0000-0000-000000000000}">
      <formula1>80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KR1203"/>
  <sheetViews>
    <sheetView tabSelected="1" zoomScale="55" zoomScaleNormal="90" workbookViewId="0">
      <pane xSplit="1" ySplit="5" topLeftCell="B6" activePane="bottomRight" state="frozen"/>
      <selection pane="topRight" activeCell="B1" sqref="B1"/>
      <selection pane="bottomLeft" activeCell="A414" sqref="A414"/>
      <selection pane="bottomRight" activeCell="M2" sqref="M2:P2"/>
    </sheetView>
  </sheetViews>
  <sheetFormatPr defaultColWidth="14.4609375" defaultRowHeight="24.9" outlineLevelRow="1"/>
  <cols>
    <col min="1" max="1" width="29.765625" style="22" customWidth="1"/>
    <col min="2" max="2" width="50.3828125" style="33" customWidth="1"/>
    <col min="3" max="3" width="17.3046875" style="34" customWidth="1"/>
    <col min="4" max="4" width="12.15234375" style="52" customWidth="1"/>
    <col min="5" max="5" width="26.15234375" style="35" customWidth="1"/>
    <col min="6" max="6" width="21.69140625" style="30" hidden="1" customWidth="1"/>
    <col min="7" max="7" width="16.3046875" style="31" customWidth="1"/>
    <col min="8" max="8" width="27.69140625" style="32" customWidth="1"/>
    <col min="9" max="9" width="3.69140625" style="4" customWidth="1"/>
    <col min="10" max="10" width="15.69140625" style="4" hidden="1" customWidth="1"/>
    <col min="11" max="11" width="8.4609375" style="12" hidden="1" customWidth="1"/>
    <col min="12" max="12" width="14.4609375" style="4" hidden="1" customWidth="1"/>
    <col min="13" max="13" width="16.69140625" style="4" customWidth="1"/>
    <col min="14" max="14" width="6.3046875" style="4" customWidth="1"/>
    <col min="15" max="15" width="17.3046875" style="4" customWidth="1"/>
    <col min="16" max="16" width="5.69140625" style="4" customWidth="1"/>
    <col min="17" max="17" width="15.69140625" style="4" customWidth="1"/>
    <col min="18" max="18" width="6.15234375" style="4" customWidth="1"/>
    <col min="19" max="19" width="17.15234375" style="4" customWidth="1"/>
    <col min="20" max="20" width="7.15234375" style="4" customWidth="1"/>
    <col min="21" max="21" width="14.4609375" style="4"/>
    <col min="22" max="22" width="7.4609375" style="4" customWidth="1"/>
    <col min="23" max="23" width="14.4609375" style="4"/>
    <col min="24" max="24" width="7.3046875" style="4" customWidth="1"/>
    <col min="25" max="26" width="14.4609375" style="4"/>
    <col min="27" max="27" width="17.3046875" style="4" customWidth="1"/>
    <col min="28" max="980" width="14.4609375" style="4"/>
  </cols>
  <sheetData>
    <row r="1" spans="1:980" ht="53.05" customHeight="1" thickBot="1">
      <c r="A1" s="19"/>
      <c r="B1" s="23"/>
      <c r="C1" s="174"/>
      <c r="D1" s="174"/>
      <c r="E1" s="174"/>
      <c r="F1" s="137" t="s">
        <v>2536</v>
      </c>
      <c r="G1" s="175">
        <f>IF(H2&gt;2,SUM(K1:K19),0)</f>
        <v>0</v>
      </c>
      <c r="H1" s="175"/>
      <c r="I1" s="5"/>
      <c r="J1" s="4" t="b">
        <f>AND(H3&gt;3500,H3&lt;6500)</f>
        <v>0</v>
      </c>
      <c r="K1" s="12">
        <f>IF(J1,200,0)</f>
        <v>0</v>
      </c>
      <c r="M1" s="180" t="s">
        <v>2550</v>
      </c>
      <c r="N1" s="181"/>
      <c r="O1" s="181"/>
      <c r="P1" s="182"/>
      <c r="Q1" s="186" t="s">
        <v>2551</v>
      </c>
      <c r="R1" s="187"/>
      <c r="S1" s="187"/>
      <c r="T1" s="187"/>
      <c r="U1" s="187"/>
      <c r="V1" s="187"/>
      <c r="W1" s="187"/>
      <c r="X1" s="188"/>
      <c r="Y1" s="176" t="s">
        <v>2539</v>
      </c>
      <c r="Z1" s="177"/>
      <c r="AA1" s="56" t="s">
        <v>2540</v>
      </c>
    </row>
    <row r="2" spans="1:980" ht="42" customHeight="1" thickTop="1" thickBot="1">
      <c r="A2" s="20" t="s">
        <v>2573</v>
      </c>
      <c r="B2" s="24"/>
      <c r="C2" s="173" t="s">
        <v>737</v>
      </c>
      <c r="D2" s="173"/>
      <c r="E2" s="173"/>
      <c r="F2" s="87" t="s">
        <v>2537</v>
      </c>
      <c r="G2" s="78"/>
      <c r="H2" s="161">
        <f>M2+Q2</f>
        <v>0</v>
      </c>
      <c r="I2" s="6"/>
      <c r="J2" s="4" t="b">
        <f>AND(H3&gt;6500,H3&lt;10000)</f>
        <v>0</v>
      </c>
      <c r="K2" s="12">
        <f>IF(J2,500,0)</f>
        <v>0</v>
      </c>
      <c r="M2" s="183">
        <f>N3+N4+N5+P4+P5</f>
        <v>0</v>
      </c>
      <c r="N2" s="184"/>
      <c r="O2" s="184"/>
      <c r="P2" s="185"/>
      <c r="Q2" s="183">
        <f>SUM(R3,R4,R5,T3,T4,T5,V3,V4,V5,X3)</f>
        <v>0</v>
      </c>
      <c r="R2" s="184"/>
      <c r="S2" s="184"/>
      <c r="T2" s="184"/>
      <c r="U2" s="184"/>
      <c r="V2" s="184"/>
      <c r="W2" s="184"/>
      <c r="X2" s="185"/>
      <c r="Y2" s="178">
        <v>0</v>
      </c>
      <c r="Z2" s="178"/>
      <c r="AA2" s="57">
        <f>SUM(H617:H623)</f>
        <v>0</v>
      </c>
    </row>
    <row r="3" spans="1:980" ht="40" customHeight="1">
      <c r="A3" s="115" t="s">
        <v>2571</v>
      </c>
      <c r="B3" s="117"/>
      <c r="C3" s="25"/>
      <c r="D3" s="49"/>
      <c r="E3" s="26"/>
      <c r="F3" s="36"/>
      <c r="G3" s="136" t="s">
        <v>2570</v>
      </c>
      <c r="H3" s="164">
        <f>SUM(H6:H925)</f>
        <v>0</v>
      </c>
      <c r="I3" s="6"/>
      <c r="J3" s="4" t="b">
        <f>AND(H3&gt;10000,H3&lt;13000)</f>
        <v>0</v>
      </c>
      <c r="K3" s="12">
        <f>IF(J3,700,0)</f>
        <v>0</v>
      </c>
      <c r="M3" s="75" t="s">
        <v>2478</v>
      </c>
      <c r="N3" s="145">
        <v>0</v>
      </c>
      <c r="O3" s="189"/>
      <c r="P3" s="190"/>
      <c r="Q3" s="76" t="s">
        <v>2483</v>
      </c>
      <c r="R3" s="150">
        <v>0</v>
      </c>
      <c r="S3" s="77" t="s">
        <v>2486</v>
      </c>
      <c r="T3" s="150">
        <v>0</v>
      </c>
      <c r="U3" s="77" t="s">
        <v>2488</v>
      </c>
      <c r="V3" s="153">
        <v>0</v>
      </c>
      <c r="W3" s="77" t="s">
        <v>2504</v>
      </c>
      <c r="X3" s="156">
        <v>0</v>
      </c>
      <c r="Y3" s="178"/>
      <c r="Z3" s="178"/>
      <c r="AA3" s="58"/>
    </row>
    <row r="4" spans="1:980" ht="39" customHeight="1">
      <c r="A4" s="116" t="s">
        <v>2572</v>
      </c>
      <c r="B4" s="118"/>
      <c r="C4" s="25"/>
      <c r="D4" s="49"/>
      <c r="E4" s="26"/>
      <c r="F4" s="36"/>
      <c r="G4" s="163">
        <f>H3*(1-H4)</f>
        <v>0</v>
      </c>
      <c r="H4" s="162"/>
      <c r="I4" s="6"/>
      <c r="J4" s="4" t="b">
        <f>AND($H$3&gt;13000,$H$3&lt;16500)</f>
        <v>0</v>
      </c>
      <c r="K4" s="12">
        <f>IF(J4,1000,0)</f>
        <v>0</v>
      </c>
      <c r="M4" s="71" t="s">
        <v>2479</v>
      </c>
      <c r="N4" s="146">
        <v>0</v>
      </c>
      <c r="O4" s="72" t="s">
        <v>2481</v>
      </c>
      <c r="P4" s="148">
        <v>0</v>
      </c>
      <c r="Q4" s="66" t="s">
        <v>2484</v>
      </c>
      <c r="R4" s="151">
        <v>0</v>
      </c>
      <c r="S4" s="67" t="s">
        <v>2489</v>
      </c>
      <c r="T4" s="151">
        <v>0</v>
      </c>
      <c r="U4" s="67" t="s">
        <v>2502</v>
      </c>
      <c r="V4" s="154">
        <v>0</v>
      </c>
      <c r="W4" s="67" t="s">
        <v>2549</v>
      </c>
      <c r="X4" s="157">
        <v>0</v>
      </c>
      <c r="Y4" s="179" t="s">
        <v>2541</v>
      </c>
      <c r="Z4" s="179"/>
      <c r="AA4" s="59" t="s">
        <v>2542</v>
      </c>
      <c r="AKR4"/>
    </row>
    <row r="5" spans="1:980" s="63" customFormat="1" ht="53.05" customHeight="1" thickBot="1">
      <c r="A5" s="165" t="s">
        <v>738</v>
      </c>
      <c r="B5" s="166" t="s">
        <v>739</v>
      </c>
      <c r="C5" s="167" t="s">
        <v>2367</v>
      </c>
      <c r="D5" s="168" t="s">
        <v>2369</v>
      </c>
      <c r="E5" s="169" t="s">
        <v>2368</v>
      </c>
      <c r="F5" s="170" t="s">
        <v>2370</v>
      </c>
      <c r="G5" s="171" t="s">
        <v>740</v>
      </c>
      <c r="H5" s="172" t="s">
        <v>741</v>
      </c>
      <c r="I5" s="60"/>
      <c r="J5" s="61" t="b">
        <f>AND($H$3&gt;16500,$H$3&lt;19500)</f>
        <v>0</v>
      </c>
      <c r="K5" s="62">
        <f>IF(J5,1200,0)</f>
        <v>0</v>
      </c>
      <c r="L5" s="61"/>
      <c r="M5" s="73" t="s">
        <v>2480</v>
      </c>
      <c r="N5" s="147">
        <v>0</v>
      </c>
      <c r="O5" s="74" t="s">
        <v>2482</v>
      </c>
      <c r="P5" s="149">
        <v>0</v>
      </c>
      <c r="Q5" s="68" t="s">
        <v>2485</v>
      </c>
      <c r="R5" s="152">
        <v>0</v>
      </c>
      <c r="S5" s="69" t="s">
        <v>2487</v>
      </c>
      <c r="T5" s="152">
        <v>0</v>
      </c>
      <c r="U5" s="69" t="s">
        <v>2503</v>
      </c>
      <c r="V5" s="155">
        <v>0</v>
      </c>
      <c r="W5" s="69"/>
      <c r="X5" s="70"/>
      <c r="Y5" s="140">
        <v>12</v>
      </c>
      <c r="Z5" s="141">
        <f>48*Y2</f>
        <v>0</v>
      </c>
      <c r="AA5" s="144">
        <f>FLOOR(AA2/1427,1)</f>
        <v>0</v>
      </c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  <c r="IV5" s="61"/>
      <c r="IW5" s="61"/>
      <c r="IX5" s="61"/>
      <c r="IY5" s="61"/>
      <c r="IZ5" s="61"/>
      <c r="JA5" s="61"/>
      <c r="JB5" s="61"/>
      <c r="JC5" s="61"/>
      <c r="JD5" s="61"/>
      <c r="JE5" s="61"/>
      <c r="JF5" s="61"/>
      <c r="JG5" s="61"/>
      <c r="JH5" s="61"/>
      <c r="JI5" s="61"/>
      <c r="JJ5" s="61"/>
      <c r="JK5" s="61"/>
      <c r="JL5" s="61"/>
      <c r="JM5" s="61"/>
      <c r="JN5" s="61"/>
      <c r="JO5" s="61"/>
      <c r="JP5" s="61"/>
      <c r="JQ5" s="61"/>
      <c r="JR5" s="61"/>
      <c r="JS5" s="61"/>
      <c r="JT5" s="61"/>
      <c r="JU5" s="61"/>
      <c r="JV5" s="61"/>
      <c r="JW5" s="61"/>
      <c r="JX5" s="61"/>
      <c r="JY5" s="61"/>
      <c r="JZ5" s="61"/>
      <c r="KA5" s="61"/>
      <c r="KB5" s="61"/>
      <c r="KC5" s="61"/>
      <c r="KD5" s="61"/>
      <c r="KE5" s="61"/>
      <c r="KF5" s="61"/>
      <c r="KG5" s="61"/>
      <c r="KH5" s="61"/>
      <c r="KI5" s="61"/>
      <c r="KJ5" s="61"/>
      <c r="KK5" s="61"/>
      <c r="KL5" s="61"/>
      <c r="KM5" s="61"/>
      <c r="KN5" s="61"/>
      <c r="KO5" s="61"/>
      <c r="KP5" s="61"/>
      <c r="KQ5" s="61"/>
      <c r="KR5" s="61"/>
      <c r="KS5" s="61"/>
      <c r="KT5" s="61"/>
      <c r="KU5" s="61"/>
      <c r="KV5" s="61"/>
      <c r="KW5" s="61"/>
      <c r="KX5" s="61"/>
      <c r="KY5" s="61"/>
      <c r="KZ5" s="61"/>
      <c r="LA5" s="61"/>
      <c r="LB5" s="61"/>
      <c r="LC5" s="61"/>
      <c r="LD5" s="61"/>
      <c r="LE5" s="61"/>
      <c r="LF5" s="61"/>
      <c r="LG5" s="61"/>
      <c r="LH5" s="61"/>
      <c r="LI5" s="61"/>
      <c r="LJ5" s="61"/>
      <c r="LK5" s="61"/>
      <c r="LL5" s="61"/>
      <c r="LM5" s="61"/>
      <c r="LN5" s="61"/>
      <c r="LO5" s="61"/>
      <c r="LP5" s="61"/>
      <c r="LQ5" s="61"/>
      <c r="LR5" s="61"/>
      <c r="LS5" s="61"/>
      <c r="LT5" s="61"/>
      <c r="LU5" s="61"/>
      <c r="LV5" s="61"/>
      <c r="LW5" s="61"/>
      <c r="LX5" s="61"/>
      <c r="LY5" s="61"/>
      <c r="LZ5" s="61"/>
      <c r="MA5" s="61"/>
      <c r="MB5" s="61"/>
      <c r="MC5" s="61"/>
      <c r="MD5" s="61"/>
      <c r="ME5" s="61"/>
      <c r="MF5" s="61"/>
      <c r="MG5" s="61"/>
      <c r="MH5" s="61"/>
      <c r="MI5" s="61"/>
      <c r="MJ5" s="61"/>
      <c r="MK5" s="61"/>
      <c r="ML5" s="61"/>
      <c r="MM5" s="61"/>
      <c r="MN5" s="61"/>
      <c r="MO5" s="61"/>
      <c r="MP5" s="61"/>
      <c r="MQ5" s="61"/>
      <c r="MR5" s="61"/>
      <c r="MS5" s="61"/>
      <c r="MT5" s="61"/>
      <c r="MU5" s="61"/>
      <c r="MV5" s="61"/>
      <c r="MW5" s="61"/>
      <c r="MX5" s="61"/>
      <c r="MY5" s="61"/>
      <c r="MZ5" s="61"/>
      <c r="NA5" s="61"/>
      <c r="NB5" s="61"/>
      <c r="NC5" s="61"/>
      <c r="ND5" s="61"/>
      <c r="NE5" s="61"/>
      <c r="NF5" s="61"/>
      <c r="NG5" s="61"/>
      <c r="NH5" s="61"/>
      <c r="NI5" s="61"/>
      <c r="NJ5" s="61"/>
      <c r="NK5" s="61"/>
      <c r="NL5" s="61"/>
      <c r="NM5" s="61"/>
      <c r="NN5" s="61"/>
      <c r="NO5" s="61"/>
      <c r="NP5" s="61"/>
      <c r="NQ5" s="61"/>
      <c r="NR5" s="61"/>
      <c r="NS5" s="61"/>
      <c r="NT5" s="61"/>
      <c r="NU5" s="61"/>
      <c r="NV5" s="61"/>
      <c r="NW5" s="61"/>
      <c r="NX5" s="61"/>
      <c r="NY5" s="61"/>
      <c r="NZ5" s="61"/>
      <c r="OA5" s="61"/>
      <c r="OB5" s="61"/>
      <c r="OC5" s="61"/>
      <c r="OD5" s="61"/>
      <c r="OE5" s="61"/>
      <c r="OF5" s="61"/>
      <c r="OG5" s="61"/>
      <c r="OH5" s="61"/>
      <c r="OI5" s="61"/>
      <c r="OJ5" s="61"/>
      <c r="OK5" s="61"/>
      <c r="OL5" s="61"/>
      <c r="OM5" s="61"/>
      <c r="ON5" s="61"/>
      <c r="OO5" s="61"/>
      <c r="OP5" s="61"/>
      <c r="OQ5" s="61"/>
      <c r="OR5" s="61"/>
      <c r="OS5" s="61"/>
      <c r="OT5" s="61"/>
      <c r="OU5" s="61"/>
      <c r="OV5" s="61"/>
      <c r="OW5" s="61"/>
      <c r="OX5" s="61"/>
      <c r="OY5" s="61"/>
      <c r="OZ5" s="61"/>
      <c r="PA5" s="61"/>
      <c r="PB5" s="61"/>
      <c r="PC5" s="61"/>
      <c r="PD5" s="61"/>
      <c r="PE5" s="61"/>
      <c r="PF5" s="61"/>
      <c r="PG5" s="61"/>
      <c r="PH5" s="61"/>
      <c r="PI5" s="61"/>
      <c r="PJ5" s="61"/>
      <c r="PK5" s="61"/>
      <c r="PL5" s="61"/>
      <c r="PM5" s="61"/>
      <c r="PN5" s="61"/>
      <c r="PO5" s="61"/>
      <c r="PP5" s="61"/>
      <c r="PQ5" s="61"/>
      <c r="PR5" s="61"/>
      <c r="PS5" s="61"/>
      <c r="PT5" s="61"/>
      <c r="PU5" s="61"/>
      <c r="PV5" s="61"/>
      <c r="PW5" s="61"/>
      <c r="PX5" s="61"/>
      <c r="PY5" s="61"/>
      <c r="PZ5" s="61"/>
      <c r="QA5" s="61"/>
      <c r="QB5" s="61"/>
      <c r="QC5" s="61"/>
      <c r="QD5" s="61"/>
      <c r="QE5" s="61"/>
      <c r="QF5" s="61"/>
      <c r="QG5" s="61"/>
      <c r="QH5" s="61"/>
      <c r="QI5" s="61"/>
      <c r="QJ5" s="61"/>
      <c r="QK5" s="61"/>
      <c r="QL5" s="61"/>
      <c r="QM5" s="61"/>
      <c r="QN5" s="61"/>
      <c r="QO5" s="61"/>
      <c r="QP5" s="61"/>
      <c r="QQ5" s="61"/>
      <c r="QR5" s="61"/>
      <c r="QS5" s="61"/>
      <c r="QT5" s="61"/>
      <c r="QU5" s="61"/>
      <c r="QV5" s="61"/>
      <c r="QW5" s="61"/>
      <c r="QX5" s="61"/>
      <c r="QY5" s="61"/>
      <c r="QZ5" s="61"/>
      <c r="RA5" s="61"/>
      <c r="RB5" s="61"/>
      <c r="RC5" s="61"/>
      <c r="RD5" s="61"/>
      <c r="RE5" s="61"/>
      <c r="RF5" s="61"/>
      <c r="RG5" s="61"/>
      <c r="RH5" s="61"/>
      <c r="RI5" s="61"/>
      <c r="RJ5" s="61"/>
      <c r="RK5" s="61"/>
      <c r="RL5" s="61"/>
      <c r="RM5" s="61"/>
      <c r="RN5" s="61"/>
      <c r="RO5" s="61"/>
      <c r="RP5" s="61"/>
      <c r="RQ5" s="61"/>
      <c r="RR5" s="61"/>
      <c r="RS5" s="61"/>
      <c r="RT5" s="61"/>
      <c r="RU5" s="61"/>
      <c r="RV5" s="61"/>
      <c r="RW5" s="61"/>
      <c r="RX5" s="61"/>
      <c r="RY5" s="61"/>
      <c r="RZ5" s="61"/>
      <c r="SA5" s="61"/>
      <c r="SB5" s="61"/>
      <c r="SC5" s="61"/>
      <c r="SD5" s="61"/>
      <c r="SE5" s="61"/>
      <c r="SF5" s="61"/>
      <c r="SG5" s="61"/>
      <c r="SH5" s="61"/>
      <c r="SI5" s="61"/>
      <c r="SJ5" s="61"/>
      <c r="SK5" s="61"/>
      <c r="SL5" s="61"/>
      <c r="SM5" s="61"/>
      <c r="SN5" s="61"/>
      <c r="SO5" s="61"/>
      <c r="SP5" s="61"/>
      <c r="SQ5" s="61"/>
      <c r="SR5" s="61"/>
      <c r="SS5" s="61"/>
      <c r="ST5" s="61"/>
      <c r="SU5" s="61"/>
      <c r="SV5" s="61"/>
      <c r="SW5" s="61"/>
      <c r="SX5" s="61"/>
      <c r="SY5" s="61"/>
      <c r="SZ5" s="61"/>
      <c r="TA5" s="61"/>
      <c r="TB5" s="61"/>
      <c r="TC5" s="61"/>
      <c r="TD5" s="61"/>
      <c r="TE5" s="61"/>
      <c r="TF5" s="61"/>
      <c r="TG5" s="61"/>
      <c r="TH5" s="61"/>
      <c r="TI5" s="61"/>
      <c r="TJ5" s="61"/>
      <c r="TK5" s="61"/>
      <c r="TL5" s="61"/>
      <c r="TM5" s="61"/>
      <c r="TN5" s="61"/>
      <c r="TO5" s="61"/>
      <c r="TP5" s="61"/>
      <c r="TQ5" s="61"/>
      <c r="TR5" s="61"/>
      <c r="TS5" s="61"/>
      <c r="TT5" s="61"/>
      <c r="TU5" s="61"/>
      <c r="TV5" s="61"/>
      <c r="TW5" s="61"/>
      <c r="TX5" s="61"/>
      <c r="TY5" s="61"/>
      <c r="TZ5" s="61"/>
      <c r="UA5" s="61"/>
      <c r="UB5" s="61"/>
      <c r="UC5" s="61"/>
      <c r="UD5" s="61"/>
      <c r="UE5" s="61"/>
      <c r="UF5" s="61"/>
      <c r="UG5" s="61"/>
      <c r="UH5" s="61"/>
      <c r="UI5" s="61"/>
      <c r="UJ5" s="61"/>
      <c r="UK5" s="61"/>
      <c r="UL5" s="61"/>
      <c r="UM5" s="61"/>
      <c r="UN5" s="61"/>
      <c r="UO5" s="61"/>
      <c r="UP5" s="61"/>
      <c r="UQ5" s="61"/>
      <c r="UR5" s="61"/>
      <c r="US5" s="61"/>
      <c r="UT5" s="61"/>
      <c r="UU5" s="61"/>
      <c r="UV5" s="61"/>
      <c r="UW5" s="61"/>
      <c r="UX5" s="61"/>
      <c r="UY5" s="61"/>
      <c r="UZ5" s="61"/>
      <c r="VA5" s="61"/>
      <c r="VB5" s="61"/>
      <c r="VC5" s="61"/>
      <c r="VD5" s="61"/>
      <c r="VE5" s="61"/>
      <c r="VF5" s="61"/>
      <c r="VG5" s="61"/>
      <c r="VH5" s="61"/>
      <c r="VI5" s="61"/>
      <c r="VJ5" s="61"/>
      <c r="VK5" s="61"/>
      <c r="VL5" s="61"/>
      <c r="VM5" s="61"/>
      <c r="VN5" s="61"/>
      <c r="VO5" s="61"/>
      <c r="VP5" s="61"/>
      <c r="VQ5" s="61"/>
      <c r="VR5" s="61"/>
      <c r="VS5" s="61"/>
      <c r="VT5" s="61"/>
      <c r="VU5" s="61"/>
      <c r="VV5" s="61"/>
      <c r="VW5" s="61"/>
      <c r="VX5" s="61"/>
      <c r="VY5" s="61"/>
      <c r="VZ5" s="61"/>
      <c r="WA5" s="61"/>
      <c r="WB5" s="61"/>
      <c r="WC5" s="61"/>
      <c r="WD5" s="61"/>
      <c r="WE5" s="61"/>
      <c r="WF5" s="61"/>
      <c r="WG5" s="61"/>
      <c r="WH5" s="61"/>
      <c r="WI5" s="61"/>
      <c r="WJ5" s="61"/>
      <c r="WK5" s="61"/>
      <c r="WL5" s="61"/>
      <c r="WM5" s="61"/>
      <c r="WN5" s="61"/>
      <c r="WO5" s="61"/>
      <c r="WP5" s="61"/>
      <c r="WQ5" s="61"/>
      <c r="WR5" s="61"/>
      <c r="WS5" s="61"/>
      <c r="WT5" s="61"/>
      <c r="WU5" s="61"/>
      <c r="WV5" s="61"/>
      <c r="WW5" s="61"/>
      <c r="WX5" s="61"/>
      <c r="WY5" s="61"/>
      <c r="WZ5" s="61"/>
      <c r="XA5" s="61"/>
      <c r="XB5" s="61"/>
      <c r="XC5" s="61"/>
      <c r="XD5" s="61"/>
      <c r="XE5" s="61"/>
      <c r="XF5" s="61"/>
      <c r="XG5" s="61"/>
      <c r="XH5" s="61"/>
      <c r="XI5" s="61"/>
      <c r="XJ5" s="61"/>
      <c r="XK5" s="61"/>
      <c r="XL5" s="61"/>
      <c r="XM5" s="61"/>
      <c r="XN5" s="61"/>
      <c r="XO5" s="61"/>
      <c r="XP5" s="61"/>
      <c r="XQ5" s="61"/>
      <c r="XR5" s="61"/>
      <c r="XS5" s="61"/>
      <c r="XT5" s="61"/>
      <c r="XU5" s="61"/>
      <c r="XV5" s="61"/>
      <c r="XW5" s="61"/>
      <c r="XX5" s="61"/>
      <c r="XY5" s="61"/>
      <c r="XZ5" s="61"/>
      <c r="YA5" s="61"/>
      <c r="YB5" s="61"/>
      <c r="YC5" s="61"/>
      <c r="YD5" s="61"/>
      <c r="YE5" s="61"/>
      <c r="YF5" s="61"/>
      <c r="YG5" s="61"/>
      <c r="YH5" s="61"/>
      <c r="YI5" s="61"/>
      <c r="YJ5" s="61"/>
      <c r="YK5" s="61"/>
      <c r="YL5" s="61"/>
      <c r="YM5" s="61"/>
      <c r="YN5" s="61"/>
      <c r="YO5" s="61"/>
      <c r="YP5" s="61"/>
      <c r="YQ5" s="61"/>
      <c r="YR5" s="61"/>
      <c r="YS5" s="61"/>
      <c r="YT5" s="61"/>
      <c r="YU5" s="61"/>
      <c r="YV5" s="61"/>
      <c r="YW5" s="61"/>
      <c r="YX5" s="61"/>
      <c r="YY5" s="61"/>
      <c r="YZ5" s="61"/>
      <c r="ZA5" s="61"/>
      <c r="ZB5" s="61"/>
      <c r="ZC5" s="61"/>
      <c r="ZD5" s="61"/>
      <c r="ZE5" s="61"/>
      <c r="ZF5" s="61"/>
      <c r="ZG5" s="61"/>
      <c r="ZH5" s="61"/>
      <c r="ZI5" s="61"/>
      <c r="ZJ5" s="61"/>
      <c r="ZK5" s="61"/>
      <c r="ZL5" s="61"/>
      <c r="ZM5" s="61"/>
      <c r="ZN5" s="61"/>
      <c r="ZO5" s="61"/>
      <c r="ZP5" s="61"/>
      <c r="ZQ5" s="61"/>
      <c r="ZR5" s="61"/>
      <c r="ZS5" s="61"/>
      <c r="ZT5" s="61"/>
      <c r="ZU5" s="61"/>
      <c r="ZV5" s="61"/>
      <c r="ZW5" s="61"/>
      <c r="ZX5" s="61"/>
      <c r="ZY5" s="61"/>
      <c r="ZZ5" s="61"/>
      <c r="AAA5" s="61"/>
      <c r="AAB5" s="61"/>
      <c r="AAC5" s="61"/>
      <c r="AAD5" s="61"/>
      <c r="AAE5" s="61"/>
      <c r="AAF5" s="61"/>
      <c r="AAG5" s="61"/>
      <c r="AAH5" s="61"/>
      <c r="AAI5" s="61"/>
      <c r="AAJ5" s="61"/>
      <c r="AAK5" s="61"/>
      <c r="AAL5" s="61"/>
      <c r="AAM5" s="61"/>
      <c r="AAN5" s="61"/>
      <c r="AAO5" s="61"/>
      <c r="AAP5" s="61"/>
      <c r="AAQ5" s="61"/>
      <c r="AAR5" s="61"/>
      <c r="AAS5" s="61"/>
      <c r="AAT5" s="61"/>
      <c r="AAU5" s="61"/>
      <c r="AAV5" s="61"/>
      <c r="AAW5" s="61"/>
      <c r="AAX5" s="61"/>
      <c r="AAY5" s="61"/>
      <c r="AAZ5" s="61"/>
      <c r="ABA5" s="61"/>
      <c r="ABB5" s="61"/>
      <c r="ABC5" s="61"/>
      <c r="ABD5" s="61"/>
      <c r="ABE5" s="61"/>
      <c r="ABF5" s="61"/>
      <c r="ABG5" s="61"/>
      <c r="ABH5" s="61"/>
      <c r="ABI5" s="61"/>
      <c r="ABJ5" s="61"/>
      <c r="ABK5" s="61"/>
      <c r="ABL5" s="61"/>
      <c r="ABM5" s="61"/>
      <c r="ABN5" s="61"/>
      <c r="ABO5" s="61"/>
      <c r="ABP5" s="61"/>
      <c r="ABQ5" s="61"/>
      <c r="ABR5" s="61"/>
      <c r="ABS5" s="61"/>
      <c r="ABT5" s="61"/>
      <c r="ABU5" s="61"/>
      <c r="ABV5" s="61"/>
      <c r="ABW5" s="61"/>
      <c r="ABX5" s="61"/>
      <c r="ABY5" s="61"/>
      <c r="ABZ5" s="61"/>
      <c r="ACA5" s="61"/>
      <c r="ACB5" s="61"/>
      <c r="ACC5" s="61"/>
      <c r="ACD5" s="61"/>
      <c r="ACE5" s="61"/>
      <c r="ACF5" s="61"/>
      <c r="ACG5" s="61"/>
      <c r="ACH5" s="61"/>
      <c r="ACI5" s="61"/>
      <c r="ACJ5" s="61"/>
      <c r="ACK5" s="61"/>
      <c r="ACL5" s="61"/>
      <c r="ACM5" s="61"/>
      <c r="ACN5" s="61"/>
      <c r="ACO5" s="61"/>
      <c r="ACP5" s="61"/>
      <c r="ACQ5" s="61"/>
      <c r="ACR5" s="61"/>
      <c r="ACS5" s="61"/>
      <c r="ACT5" s="61"/>
      <c r="ACU5" s="61"/>
      <c r="ACV5" s="61"/>
      <c r="ACW5" s="61"/>
      <c r="ACX5" s="61"/>
      <c r="ACY5" s="61"/>
      <c r="ACZ5" s="61"/>
      <c r="ADA5" s="61"/>
      <c r="ADB5" s="61"/>
      <c r="ADC5" s="61"/>
      <c r="ADD5" s="61"/>
      <c r="ADE5" s="61"/>
      <c r="ADF5" s="61"/>
      <c r="ADG5" s="61"/>
      <c r="ADH5" s="61"/>
      <c r="ADI5" s="61"/>
      <c r="ADJ5" s="61"/>
      <c r="ADK5" s="61"/>
      <c r="ADL5" s="61"/>
      <c r="ADM5" s="61"/>
      <c r="ADN5" s="61"/>
      <c r="ADO5" s="61"/>
      <c r="ADP5" s="61"/>
      <c r="ADQ5" s="61"/>
      <c r="ADR5" s="61"/>
      <c r="ADS5" s="61"/>
      <c r="ADT5" s="61"/>
      <c r="ADU5" s="61"/>
      <c r="ADV5" s="61"/>
      <c r="ADW5" s="61"/>
      <c r="ADX5" s="61"/>
      <c r="ADY5" s="61"/>
      <c r="ADZ5" s="61"/>
      <c r="AEA5" s="61"/>
      <c r="AEB5" s="61"/>
      <c r="AEC5" s="61"/>
      <c r="AED5" s="61"/>
      <c r="AEE5" s="61"/>
      <c r="AEF5" s="61"/>
      <c r="AEG5" s="61"/>
      <c r="AEH5" s="61"/>
      <c r="AEI5" s="61"/>
      <c r="AEJ5" s="61"/>
      <c r="AEK5" s="61"/>
      <c r="AEL5" s="61"/>
      <c r="AEM5" s="61"/>
      <c r="AEN5" s="61"/>
      <c r="AEO5" s="61"/>
      <c r="AEP5" s="61"/>
      <c r="AEQ5" s="61"/>
      <c r="AER5" s="61"/>
      <c r="AES5" s="61"/>
      <c r="AET5" s="61"/>
      <c r="AEU5" s="61"/>
      <c r="AEV5" s="61"/>
      <c r="AEW5" s="61"/>
      <c r="AEX5" s="61"/>
      <c r="AEY5" s="61"/>
      <c r="AEZ5" s="61"/>
      <c r="AFA5" s="61"/>
      <c r="AFB5" s="61"/>
      <c r="AFC5" s="61"/>
      <c r="AFD5" s="61"/>
      <c r="AFE5" s="61"/>
      <c r="AFF5" s="61"/>
      <c r="AFG5" s="61"/>
      <c r="AFH5" s="61"/>
      <c r="AFI5" s="61"/>
      <c r="AFJ5" s="61"/>
      <c r="AFK5" s="61"/>
      <c r="AFL5" s="61"/>
      <c r="AFM5" s="61"/>
      <c r="AFN5" s="61"/>
      <c r="AFO5" s="61"/>
      <c r="AFP5" s="61"/>
      <c r="AFQ5" s="61"/>
      <c r="AFR5" s="61"/>
      <c r="AFS5" s="61"/>
      <c r="AFT5" s="61"/>
      <c r="AFU5" s="61"/>
      <c r="AFV5" s="61"/>
      <c r="AFW5" s="61"/>
      <c r="AFX5" s="61"/>
      <c r="AFY5" s="61"/>
      <c r="AFZ5" s="61"/>
      <c r="AGA5" s="61"/>
      <c r="AGB5" s="61"/>
      <c r="AGC5" s="61"/>
      <c r="AGD5" s="61"/>
      <c r="AGE5" s="61"/>
      <c r="AGF5" s="61"/>
      <c r="AGG5" s="61"/>
      <c r="AGH5" s="61"/>
      <c r="AGI5" s="61"/>
      <c r="AGJ5" s="61"/>
      <c r="AGK5" s="61"/>
      <c r="AGL5" s="61"/>
      <c r="AGM5" s="61"/>
      <c r="AGN5" s="61"/>
      <c r="AGO5" s="61"/>
      <c r="AGP5" s="61"/>
      <c r="AGQ5" s="61"/>
      <c r="AGR5" s="61"/>
      <c r="AGS5" s="61"/>
      <c r="AGT5" s="61"/>
      <c r="AGU5" s="61"/>
      <c r="AGV5" s="61"/>
      <c r="AGW5" s="61"/>
      <c r="AGX5" s="61"/>
      <c r="AGY5" s="61"/>
      <c r="AGZ5" s="61"/>
      <c r="AHA5" s="61"/>
      <c r="AHB5" s="61"/>
      <c r="AHC5" s="61"/>
      <c r="AHD5" s="61"/>
      <c r="AHE5" s="61"/>
      <c r="AHF5" s="61"/>
      <c r="AHG5" s="61"/>
      <c r="AHH5" s="61"/>
      <c r="AHI5" s="61"/>
      <c r="AHJ5" s="61"/>
      <c r="AHK5" s="61"/>
      <c r="AHL5" s="61"/>
      <c r="AHM5" s="61"/>
      <c r="AHN5" s="61"/>
      <c r="AHO5" s="61"/>
      <c r="AHP5" s="61"/>
      <c r="AHQ5" s="61"/>
      <c r="AHR5" s="61"/>
      <c r="AHS5" s="61"/>
      <c r="AHT5" s="61"/>
      <c r="AHU5" s="61"/>
      <c r="AHV5" s="61"/>
      <c r="AHW5" s="61"/>
      <c r="AHX5" s="61"/>
      <c r="AHY5" s="61"/>
      <c r="AHZ5" s="61"/>
      <c r="AIA5" s="61"/>
      <c r="AIB5" s="61"/>
      <c r="AIC5" s="61"/>
      <c r="AID5" s="61"/>
      <c r="AIE5" s="61"/>
      <c r="AIF5" s="61"/>
      <c r="AIG5" s="61"/>
      <c r="AIH5" s="61"/>
      <c r="AII5" s="61"/>
      <c r="AIJ5" s="61"/>
      <c r="AIK5" s="61"/>
      <c r="AIL5" s="61"/>
      <c r="AIM5" s="61"/>
      <c r="AIN5" s="61"/>
      <c r="AIO5" s="61"/>
      <c r="AIP5" s="61"/>
      <c r="AIQ5" s="61"/>
      <c r="AIR5" s="61"/>
      <c r="AIS5" s="61"/>
      <c r="AIT5" s="61"/>
      <c r="AIU5" s="61"/>
      <c r="AIV5" s="61"/>
      <c r="AIW5" s="61"/>
      <c r="AIX5" s="61"/>
      <c r="AIY5" s="61"/>
      <c r="AIZ5" s="61"/>
      <c r="AJA5" s="61"/>
      <c r="AJB5" s="61"/>
      <c r="AJC5" s="61"/>
      <c r="AJD5" s="61"/>
      <c r="AJE5" s="61"/>
      <c r="AJF5" s="61"/>
      <c r="AJG5" s="61"/>
      <c r="AJH5" s="61"/>
      <c r="AJI5" s="61"/>
      <c r="AJJ5" s="61"/>
      <c r="AJK5" s="61"/>
      <c r="AJL5" s="61"/>
      <c r="AJM5" s="61"/>
      <c r="AJN5" s="61"/>
      <c r="AJO5" s="61"/>
      <c r="AJP5" s="61"/>
      <c r="AJQ5" s="61"/>
      <c r="AJR5" s="61"/>
      <c r="AJS5" s="61"/>
      <c r="AJT5" s="61"/>
      <c r="AJU5" s="61"/>
      <c r="AJV5" s="61"/>
      <c r="AJW5" s="61"/>
      <c r="AJX5" s="61"/>
      <c r="AJY5" s="61"/>
      <c r="AJZ5" s="61"/>
      <c r="AKA5" s="61"/>
      <c r="AKB5" s="61"/>
      <c r="AKC5" s="61"/>
      <c r="AKD5" s="61"/>
      <c r="AKE5" s="61"/>
      <c r="AKF5" s="61"/>
      <c r="AKG5" s="61"/>
      <c r="AKH5" s="61"/>
      <c r="AKI5" s="61"/>
      <c r="AKJ5" s="61"/>
      <c r="AKK5" s="61"/>
      <c r="AKL5" s="61"/>
      <c r="AKM5" s="61"/>
      <c r="AKN5" s="61"/>
      <c r="AKO5" s="61"/>
      <c r="AKP5" s="61"/>
      <c r="AKQ5" s="61"/>
      <c r="AKR5" s="61"/>
    </row>
    <row r="6" spans="1:980" ht="31" customHeight="1">
      <c r="A6" s="37" t="s">
        <v>7</v>
      </c>
      <c r="B6" s="38" t="s">
        <v>1557</v>
      </c>
      <c r="C6" s="39" t="s">
        <v>742</v>
      </c>
      <c r="D6" s="50">
        <v>5.7</v>
      </c>
      <c r="E6" s="40" t="s">
        <v>743</v>
      </c>
      <c r="F6" s="40" t="s">
        <v>1558</v>
      </c>
      <c r="G6" s="92"/>
      <c r="H6" s="119">
        <f t="shared" ref="H6:H69" si="0">D6*G6</f>
        <v>0</v>
      </c>
      <c r="I6" s="6"/>
      <c r="J6" s="4" t="b">
        <f>AND($H$3&gt;19500,$H$3&lt;23000)</f>
        <v>0</v>
      </c>
      <c r="K6" s="12">
        <f>IF(J6,1500,0)</f>
        <v>0</v>
      </c>
      <c r="M6" s="65"/>
      <c r="N6" s="65"/>
      <c r="Y6" s="142">
        <v>16</v>
      </c>
      <c r="Z6" s="143">
        <f>48*Y2</f>
        <v>0</v>
      </c>
    </row>
    <row r="7" spans="1:980" ht="32.049999999999997" customHeight="1">
      <c r="A7" s="41" t="s">
        <v>8</v>
      </c>
      <c r="B7" s="81" t="s">
        <v>1559</v>
      </c>
      <c r="C7" s="82" t="s">
        <v>742</v>
      </c>
      <c r="D7" s="83">
        <v>5.7</v>
      </c>
      <c r="E7" s="84" t="s">
        <v>744</v>
      </c>
      <c r="F7" s="84" t="s">
        <v>1558</v>
      </c>
      <c r="G7" s="93"/>
      <c r="H7" s="119">
        <f t="shared" si="0"/>
        <v>0</v>
      </c>
      <c r="I7" s="6"/>
      <c r="J7" s="4" t="b">
        <f>AND($H$3&gt;23000,$H$3&lt;26000)</f>
        <v>0</v>
      </c>
      <c r="K7" s="12">
        <f>IF(J7,1700,0)</f>
        <v>0</v>
      </c>
      <c r="Y7" s="142">
        <v>25</v>
      </c>
      <c r="Z7" s="143">
        <f>24*Y2</f>
        <v>0</v>
      </c>
    </row>
    <row r="8" spans="1:980" ht="32.049999999999997" customHeight="1">
      <c r="A8" s="41" t="s">
        <v>9</v>
      </c>
      <c r="B8" s="81" t="s">
        <v>1560</v>
      </c>
      <c r="C8" s="82" t="s">
        <v>742</v>
      </c>
      <c r="D8" s="83">
        <v>5.7</v>
      </c>
      <c r="E8" s="84" t="s">
        <v>745</v>
      </c>
      <c r="F8" s="84" t="s">
        <v>1558</v>
      </c>
      <c r="G8" s="93"/>
      <c r="H8" s="119">
        <f t="shared" si="0"/>
        <v>0</v>
      </c>
      <c r="I8" s="6"/>
      <c r="J8" s="4" t="b">
        <f>AND($H$3&gt;26000,$H$3&lt;29500)</f>
        <v>0</v>
      </c>
      <c r="K8" s="12">
        <f>IF(J8,2000,0)</f>
        <v>0</v>
      </c>
      <c r="Y8" s="142">
        <v>36</v>
      </c>
      <c r="Z8" s="143">
        <f>6*Y2</f>
        <v>0</v>
      </c>
    </row>
    <row r="9" spans="1:980" ht="32.049999999999997" customHeight="1">
      <c r="A9" s="41" t="s">
        <v>10</v>
      </c>
      <c r="B9" s="81" t="s">
        <v>1561</v>
      </c>
      <c r="C9" s="82" t="s">
        <v>742</v>
      </c>
      <c r="D9" s="83">
        <v>5.7</v>
      </c>
      <c r="E9" s="84" t="s">
        <v>746</v>
      </c>
      <c r="F9" s="84" t="s">
        <v>1558</v>
      </c>
      <c r="G9" s="93"/>
      <c r="H9" s="119">
        <f t="shared" si="0"/>
        <v>0</v>
      </c>
      <c r="I9" s="6"/>
      <c r="J9" s="4" t="b">
        <f>AND($H$3&gt;29500,$H$3&lt;32500)</f>
        <v>0</v>
      </c>
      <c r="K9" s="12">
        <f>IF(J9,2200,0)</f>
        <v>0</v>
      </c>
      <c r="Y9" s="142">
        <v>50</v>
      </c>
      <c r="Z9" s="143">
        <f>6*Y2</f>
        <v>0</v>
      </c>
    </row>
    <row r="10" spans="1:980" ht="32.049999999999997" customHeight="1">
      <c r="A10" s="41" t="s">
        <v>11</v>
      </c>
      <c r="B10" s="81" t="s">
        <v>1562</v>
      </c>
      <c r="C10" s="82" t="s">
        <v>742</v>
      </c>
      <c r="D10" s="83">
        <v>5.7</v>
      </c>
      <c r="E10" s="84" t="s">
        <v>747</v>
      </c>
      <c r="F10" s="84" t="s">
        <v>1558</v>
      </c>
      <c r="G10" s="93"/>
      <c r="H10" s="119">
        <f t="shared" si="0"/>
        <v>0</v>
      </c>
      <c r="I10" s="6"/>
      <c r="J10" s="4" t="b">
        <f>AND($H$3&gt;32500,$H$3&lt;36000)</f>
        <v>0</v>
      </c>
      <c r="K10" s="12">
        <f>IF(J10,2500,0)</f>
        <v>0</v>
      </c>
      <c r="Y10" s="143" t="s">
        <v>2543</v>
      </c>
      <c r="Z10" s="143">
        <f>6*Y2</f>
        <v>0</v>
      </c>
    </row>
    <row r="11" spans="1:980" ht="32.049999999999997" customHeight="1">
      <c r="A11" s="41" t="s">
        <v>12</v>
      </c>
      <c r="B11" s="81" t="s">
        <v>1563</v>
      </c>
      <c r="C11" s="82" t="s">
        <v>742</v>
      </c>
      <c r="D11" s="83">
        <v>3.1</v>
      </c>
      <c r="E11" s="84" t="s">
        <v>748</v>
      </c>
      <c r="F11" s="84" t="s">
        <v>1558</v>
      </c>
      <c r="G11" s="93"/>
      <c r="H11" s="119">
        <f t="shared" si="0"/>
        <v>0</v>
      </c>
      <c r="I11" s="6"/>
      <c r="J11" s="4" t="b">
        <f>AND($H$3&gt;36000,$H$3&lt;39000)</f>
        <v>0</v>
      </c>
      <c r="K11" s="12">
        <f>IF(J11,2700,0)</f>
        <v>0</v>
      </c>
      <c r="Y11" s="143" t="s">
        <v>2544</v>
      </c>
      <c r="Z11" s="143">
        <f>6*Y2</f>
        <v>0</v>
      </c>
    </row>
    <row r="12" spans="1:980" ht="32.049999999999997" customHeight="1">
      <c r="A12" s="41" t="s">
        <v>13</v>
      </c>
      <c r="B12" s="81" t="s">
        <v>1564</v>
      </c>
      <c r="C12" s="82" t="s">
        <v>742</v>
      </c>
      <c r="D12" s="83">
        <v>3.1</v>
      </c>
      <c r="E12" s="84" t="s">
        <v>749</v>
      </c>
      <c r="F12" s="84" t="s">
        <v>1558</v>
      </c>
      <c r="G12" s="93"/>
      <c r="H12" s="119">
        <f t="shared" si="0"/>
        <v>0</v>
      </c>
      <c r="I12" s="6"/>
      <c r="J12" s="4" t="b">
        <f>AND($H$3&gt;39000,$H$3&lt;42500)</f>
        <v>0</v>
      </c>
      <c r="K12" s="12">
        <f>IF(J12,3000,0)</f>
        <v>0</v>
      </c>
      <c r="Y12" s="143" t="s">
        <v>2534</v>
      </c>
      <c r="Z12" s="143">
        <f>1*Y2</f>
        <v>0</v>
      </c>
    </row>
    <row r="13" spans="1:980" ht="32.049999999999997" customHeight="1">
      <c r="A13" s="41" t="s">
        <v>2474</v>
      </c>
      <c r="B13" s="81" t="s">
        <v>1565</v>
      </c>
      <c r="C13" s="82" t="s">
        <v>742</v>
      </c>
      <c r="D13" s="83">
        <v>3.1</v>
      </c>
      <c r="E13" s="84" t="s">
        <v>750</v>
      </c>
      <c r="F13" s="84" t="s">
        <v>1558</v>
      </c>
      <c r="G13" s="93"/>
      <c r="H13" s="119">
        <f t="shared" si="0"/>
        <v>0</v>
      </c>
      <c r="I13" s="6"/>
      <c r="J13" s="4" t="b">
        <f>AND($H$3&gt;42500,$H$3&lt;45500)</f>
        <v>0</v>
      </c>
      <c r="K13" s="12">
        <f>IF(J13,3200,0)</f>
        <v>0</v>
      </c>
    </row>
    <row r="14" spans="1:980" ht="32.049999999999997" customHeight="1">
      <c r="A14" s="41" t="s">
        <v>14</v>
      </c>
      <c r="B14" s="81" t="s">
        <v>1566</v>
      </c>
      <c r="C14" s="82" t="s">
        <v>742</v>
      </c>
      <c r="D14" s="83">
        <v>3.1</v>
      </c>
      <c r="E14" s="84" t="s">
        <v>751</v>
      </c>
      <c r="F14" s="84" t="s">
        <v>1558</v>
      </c>
      <c r="G14" s="93"/>
      <c r="H14" s="119">
        <f t="shared" si="0"/>
        <v>0</v>
      </c>
      <c r="I14" s="6"/>
      <c r="J14" s="4" t="b">
        <f>AND($H$3&gt;45500,$H$3&lt;49000)</f>
        <v>0</v>
      </c>
      <c r="K14" s="12">
        <f>IF(J14,3500,0)</f>
        <v>0</v>
      </c>
    </row>
    <row r="15" spans="1:980" ht="32.049999999999997" customHeight="1">
      <c r="A15" s="41" t="s">
        <v>16</v>
      </c>
      <c r="B15" s="81" t="s">
        <v>1567</v>
      </c>
      <c r="C15" s="82" t="s">
        <v>742</v>
      </c>
      <c r="D15" s="83">
        <v>3.1</v>
      </c>
      <c r="E15" s="84" t="s">
        <v>1255</v>
      </c>
      <c r="F15" s="84" t="s">
        <v>1558</v>
      </c>
      <c r="G15" s="93"/>
      <c r="H15" s="119">
        <f t="shared" si="0"/>
        <v>0</v>
      </c>
      <c r="I15" s="6"/>
      <c r="J15" s="4" t="b">
        <f>AND($H$3&gt;49000,$H$3&lt;52000)</f>
        <v>0</v>
      </c>
      <c r="K15" s="12">
        <f>IF(J15,3700,0)</f>
        <v>0</v>
      </c>
    </row>
    <row r="16" spans="1:980" ht="32.049999999999997" customHeight="1">
      <c r="A16" s="41" t="s">
        <v>17</v>
      </c>
      <c r="B16" s="81" t="s">
        <v>1568</v>
      </c>
      <c r="C16" s="82" t="s">
        <v>742</v>
      </c>
      <c r="D16" s="83">
        <v>3.1</v>
      </c>
      <c r="E16" s="84" t="s">
        <v>752</v>
      </c>
      <c r="F16" s="84" t="s">
        <v>1558</v>
      </c>
      <c r="G16" s="93"/>
      <c r="H16" s="119">
        <f t="shared" si="0"/>
        <v>0</v>
      </c>
      <c r="I16" s="6"/>
      <c r="J16" s="4" t="b">
        <f>AND($H$3&gt;52000,$H$3&lt;55500)</f>
        <v>0</v>
      </c>
      <c r="K16" s="12">
        <f>IF(J16,4000,0)</f>
        <v>0</v>
      </c>
    </row>
    <row r="17" spans="1:11" ht="31" customHeight="1">
      <c r="A17" s="41" t="s">
        <v>2475</v>
      </c>
      <c r="B17" s="81" t="s">
        <v>1569</v>
      </c>
      <c r="C17" s="82" t="s">
        <v>742</v>
      </c>
      <c r="D17" s="83">
        <v>3.1</v>
      </c>
      <c r="E17" s="84" t="s">
        <v>1257</v>
      </c>
      <c r="F17" s="84" t="s">
        <v>1558</v>
      </c>
      <c r="G17" s="93"/>
      <c r="H17" s="119">
        <f t="shared" si="0"/>
        <v>0</v>
      </c>
      <c r="I17" s="6"/>
      <c r="J17" s="4" t="b">
        <f>AND($H$3&gt;55000,$H$3&lt;58500)</f>
        <v>0</v>
      </c>
      <c r="K17" s="12">
        <f>IF(J17,4200,0)</f>
        <v>0</v>
      </c>
    </row>
    <row r="18" spans="1:11" ht="31" customHeight="1">
      <c r="A18" s="41" t="s">
        <v>1556</v>
      </c>
      <c r="B18" s="81" t="s">
        <v>1570</v>
      </c>
      <c r="C18" s="82" t="s">
        <v>742</v>
      </c>
      <c r="D18" s="83">
        <v>3.1</v>
      </c>
      <c r="E18" s="84" t="s">
        <v>1256</v>
      </c>
      <c r="F18" s="84" t="s">
        <v>1558</v>
      </c>
      <c r="G18" s="93"/>
      <c r="H18" s="119">
        <f t="shared" si="0"/>
        <v>0</v>
      </c>
      <c r="I18" s="6"/>
      <c r="J18" s="4" t="b">
        <f>AND($H$3&gt;58500,$H$3&lt;62000)</f>
        <v>0</v>
      </c>
      <c r="K18" s="12">
        <f>IF(J18,4500,0)</f>
        <v>0</v>
      </c>
    </row>
    <row r="19" spans="1:11" ht="31" customHeight="1">
      <c r="A19" s="41" t="s">
        <v>15</v>
      </c>
      <c r="B19" s="81" t="s">
        <v>1571</v>
      </c>
      <c r="C19" s="82" t="s">
        <v>742</v>
      </c>
      <c r="D19" s="83">
        <v>3.1</v>
      </c>
      <c r="E19" s="122" t="s">
        <v>2372</v>
      </c>
      <c r="F19" s="84" t="s">
        <v>1558</v>
      </c>
      <c r="G19" s="93"/>
      <c r="H19" s="119">
        <f t="shared" si="0"/>
        <v>0</v>
      </c>
      <c r="I19" s="6"/>
      <c r="J19" s="4" t="b">
        <f>AND($H$3&gt;62500,$H$3&lt;65500)</f>
        <v>0</v>
      </c>
      <c r="K19" s="12">
        <f>IF(J19,4700,0)</f>
        <v>0</v>
      </c>
    </row>
    <row r="20" spans="1:11" ht="31" customHeight="1">
      <c r="A20" s="41" t="s">
        <v>18</v>
      </c>
      <c r="B20" s="81" t="s">
        <v>1572</v>
      </c>
      <c r="C20" s="82" t="s">
        <v>742</v>
      </c>
      <c r="D20" s="83">
        <v>5</v>
      </c>
      <c r="E20" s="84" t="s">
        <v>753</v>
      </c>
      <c r="F20" s="84" t="s">
        <v>1573</v>
      </c>
      <c r="G20" s="93"/>
      <c r="H20" s="119">
        <f t="shared" si="0"/>
        <v>0</v>
      </c>
      <c r="I20" s="6"/>
    </row>
    <row r="21" spans="1:11" ht="31" customHeight="1">
      <c r="A21" s="41" t="s">
        <v>19</v>
      </c>
      <c r="B21" s="81" t="s">
        <v>1574</v>
      </c>
      <c r="C21" s="82" t="s">
        <v>742</v>
      </c>
      <c r="D21" s="83">
        <v>5</v>
      </c>
      <c r="E21" s="84" t="s">
        <v>754</v>
      </c>
      <c r="F21" s="84" t="s">
        <v>1573</v>
      </c>
      <c r="G21" s="93"/>
      <c r="H21" s="119">
        <f t="shared" si="0"/>
        <v>0</v>
      </c>
      <c r="I21" s="6"/>
    </row>
    <row r="22" spans="1:11" ht="31" customHeight="1">
      <c r="A22" s="41" t="s">
        <v>20</v>
      </c>
      <c r="B22" s="81" t="s">
        <v>1575</v>
      </c>
      <c r="C22" s="82" t="s">
        <v>742</v>
      </c>
      <c r="D22" s="83">
        <v>5</v>
      </c>
      <c r="E22" s="84" t="s">
        <v>755</v>
      </c>
      <c r="F22" s="84" t="s">
        <v>1573</v>
      </c>
      <c r="G22" s="93"/>
      <c r="H22" s="119">
        <f t="shared" si="0"/>
        <v>0</v>
      </c>
      <c r="I22" s="6"/>
    </row>
    <row r="23" spans="1:11" ht="31" customHeight="1">
      <c r="A23" s="41" t="s">
        <v>21</v>
      </c>
      <c r="B23" s="81" t="s">
        <v>1576</v>
      </c>
      <c r="C23" s="82" t="s">
        <v>742</v>
      </c>
      <c r="D23" s="83">
        <v>11.5</v>
      </c>
      <c r="E23" s="84" t="s">
        <v>756</v>
      </c>
      <c r="F23" s="84" t="s">
        <v>1573</v>
      </c>
      <c r="G23" s="93"/>
      <c r="H23" s="119">
        <f t="shared" si="0"/>
        <v>0</v>
      </c>
      <c r="I23" s="6"/>
    </row>
    <row r="24" spans="1:11" ht="31" customHeight="1">
      <c r="A24" s="41" t="s">
        <v>22</v>
      </c>
      <c r="B24" s="81" t="s">
        <v>1577</v>
      </c>
      <c r="C24" s="82" t="s">
        <v>742</v>
      </c>
      <c r="D24" s="83">
        <v>11.5</v>
      </c>
      <c r="E24" s="84" t="s">
        <v>757</v>
      </c>
      <c r="F24" s="84" t="s">
        <v>1573</v>
      </c>
      <c r="G24" s="93"/>
      <c r="H24" s="119">
        <f t="shared" si="0"/>
        <v>0</v>
      </c>
      <c r="I24" s="6"/>
    </row>
    <row r="25" spans="1:11" ht="31" customHeight="1">
      <c r="A25" s="41" t="s">
        <v>23</v>
      </c>
      <c r="B25" s="81" t="s">
        <v>1578</v>
      </c>
      <c r="C25" s="82" t="s">
        <v>742</v>
      </c>
      <c r="D25" s="83">
        <v>11.5</v>
      </c>
      <c r="E25" s="84" t="s">
        <v>1253</v>
      </c>
      <c r="F25" s="84" t="s">
        <v>1573</v>
      </c>
      <c r="G25" s="93"/>
      <c r="H25" s="119">
        <f t="shared" si="0"/>
        <v>0</v>
      </c>
      <c r="I25" s="6"/>
    </row>
    <row r="26" spans="1:11" ht="31" customHeight="1" outlineLevel="1">
      <c r="A26" s="41" t="s">
        <v>24</v>
      </c>
      <c r="B26" s="81" t="s">
        <v>1579</v>
      </c>
      <c r="C26" s="82" t="s">
        <v>742</v>
      </c>
      <c r="D26" s="83">
        <v>11.5</v>
      </c>
      <c r="E26" s="84" t="s">
        <v>1254</v>
      </c>
      <c r="F26" s="84" t="s">
        <v>1573</v>
      </c>
      <c r="G26" s="93"/>
      <c r="H26" s="119">
        <f t="shared" si="0"/>
        <v>0</v>
      </c>
      <c r="I26" s="6"/>
    </row>
    <row r="27" spans="1:11" ht="31" customHeight="1" outlineLevel="1">
      <c r="A27" s="41" t="s">
        <v>25</v>
      </c>
      <c r="B27" s="81" t="s">
        <v>1580</v>
      </c>
      <c r="C27" s="82" t="s">
        <v>742</v>
      </c>
      <c r="D27" s="83">
        <v>11.5</v>
      </c>
      <c r="E27" s="84" t="s">
        <v>758</v>
      </c>
      <c r="F27" s="84" t="s">
        <v>1573</v>
      </c>
      <c r="G27" s="93"/>
      <c r="H27" s="119">
        <f t="shared" si="0"/>
        <v>0</v>
      </c>
      <c r="I27" s="6"/>
    </row>
    <row r="28" spans="1:11" ht="31" customHeight="1" outlineLevel="1">
      <c r="A28" s="41" t="s">
        <v>26</v>
      </c>
      <c r="B28" s="81" t="s">
        <v>1581</v>
      </c>
      <c r="C28" s="82" t="s">
        <v>742</v>
      </c>
      <c r="D28" s="83">
        <v>10.5</v>
      </c>
      <c r="E28" s="84" t="s">
        <v>759</v>
      </c>
      <c r="F28" s="84" t="s">
        <v>1573</v>
      </c>
      <c r="G28" s="93"/>
      <c r="H28" s="119">
        <f t="shared" si="0"/>
        <v>0</v>
      </c>
      <c r="I28" s="6"/>
    </row>
    <row r="29" spans="1:11" ht="31" customHeight="1" outlineLevel="1">
      <c r="A29" s="41" t="s">
        <v>27</v>
      </c>
      <c r="B29" s="81" t="s">
        <v>1582</v>
      </c>
      <c r="C29" s="82" t="s">
        <v>742</v>
      </c>
      <c r="D29" s="83">
        <v>2.8</v>
      </c>
      <c r="E29" s="84" t="s">
        <v>1583</v>
      </c>
      <c r="F29" s="84" t="s">
        <v>1573</v>
      </c>
      <c r="G29" s="93"/>
      <c r="H29" s="119">
        <f t="shared" si="0"/>
        <v>0</v>
      </c>
      <c r="I29" s="6"/>
    </row>
    <row r="30" spans="1:11" ht="31" customHeight="1" outlineLevel="1">
      <c r="A30" s="41" t="s">
        <v>28</v>
      </c>
      <c r="B30" s="81" t="s">
        <v>1584</v>
      </c>
      <c r="C30" s="82" t="s">
        <v>742</v>
      </c>
      <c r="D30" s="83">
        <v>2.8</v>
      </c>
      <c r="E30" s="84" t="s">
        <v>1585</v>
      </c>
      <c r="F30" s="84" t="s">
        <v>1573</v>
      </c>
      <c r="G30" s="93"/>
      <c r="H30" s="119">
        <f t="shared" si="0"/>
        <v>0</v>
      </c>
      <c r="I30" s="6"/>
    </row>
    <row r="31" spans="1:11" ht="31" customHeight="1" outlineLevel="1">
      <c r="A31" s="41" t="s">
        <v>29</v>
      </c>
      <c r="B31" s="81" t="s">
        <v>1586</v>
      </c>
      <c r="C31" s="82" t="s">
        <v>742</v>
      </c>
      <c r="D31" s="83">
        <v>2.8</v>
      </c>
      <c r="E31" s="84" t="s">
        <v>1587</v>
      </c>
      <c r="F31" s="84" t="s">
        <v>1573</v>
      </c>
      <c r="G31" s="93"/>
      <c r="H31" s="119">
        <f t="shared" si="0"/>
        <v>0</v>
      </c>
      <c r="I31" s="6"/>
    </row>
    <row r="32" spans="1:11" ht="31" customHeight="1" outlineLevel="1">
      <c r="A32" s="41" t="s">
        <v>30</v>
      </c>
      <c r="B32" s="81" t="s">
        <v>1588</v>
      </c>
      <c r="C32" s="82" t="s">
        <v>742</v>
      </c>
      <c r="D32" s="83">
        <v>2.8</v>
      </c>
      <c r="E32" s="84" t="s">
        <v>1589</v>
      </c>
      <c r="F32" s="84" t="s">
        <v>1573</v>
      </c>
      <c r="G32" s="93"/>
      <c r="H32" s="119">
        <f t="shared" si="0"/>
        <v>0</v>
      </c>
      <c r="I32" s="6"/>
    </row>
    <row r="33" spans="1:11" ht="31" customHeight="1" outlineLevel="1">
      <c r="A33" s="41" t="s">
        <v>31</v>
      </c>
      <c r="B33" s="81" t="s">
        <v>1590</v>
      </c>
      <c r="C33" s="82" t="s">
        <v>742</v>
      </c>
      <c r="D33" s="83">
        <v>2.8</v>
      </c>
      <c r="E33" s="84" t="s">
        <v>761</v>
      </c>
      <c r="F33" s="84" t="s">
        <v>1573</v>
      </c>
      <c r="G33" s="93"/>
      <c r="H33" s="119">
        <f t="shared" si="0"/>
        <v>0</v>
      </c>
      <c r="I33" s="6"/>
    </row>
    <row r="34" spans="1:11" ht="31" customHeight="1" outlineLevel="1">
      <c r="A34" s="41" t="s">
        <v>32</v>
      </c>
      <c r="B34" s="81" t="s">
        <v>1591</v>
      </c>
      <c r="C34" s="82" t="s">
        <v>742</v>
      </c>
      <c r="D34" s="83">
        <v>2.8</v>
      </c>
      <c r="E34" s="84" t="s">
        <v>762</v>
      </c>
      <c r="F34" s="84" t="s">
        <v>1573</v>
      </c>
      <c r="G34" s="93"/>
      <c r="H34" s="119">
        <f t="shared" si="0"/>
        <v>0</v>
      </c>
      <c r="I34" s="6"/>
    </row>
    <row r="35" spans="1:11" ht="31" customHeight="1" outlineLevel="1">
      <c r="A35" s="41" t="s">
        <v>33</v>
      </c>
      <c r="B35" s="81" t="s">
        <v>1592</v>
      </c>
      <c r="C35" s="82" t="s">
        <v>742</v>
      </c>
      <c r="D35" s="83">
        <v>2.8</v>
      </c>
      <c r="E35" s="84" t="s">
        <v>763</v>
      </c>
      <c r="F35" s="84" t="s">
        <v>1573</v>
      </c>
      <c r="G35" s="93"/>
      <c r="H35" s="119">
        <f t="shared" si="0"/>
        <v>0</v>
      </c>
      <c r="I35" s="6"/>
    </row>
    <row r="36" spans="1:11" s="4" customFormat="1" ht="31" customHeight="1" outlineLevel="1">
      <c r="A36" s="41" t="s">
        <v>2471</v>
      </c>
      <c r="B36" s="81" t="s">
        <v>1593</v>
      </c>
      <c r="C36" s="82" t="s">
        <v>2373</v>
      </c>
      <c r="D36" s="83">
        <v>12</v>
      </c>
      <c r="E36" s="122" t="s">
        <v>2374</v>
      </c>
      <c r="F36" s="84" t="s">
        <v>1594</v>
      </c>
      <c r="G36" s="93"/>
      <c r="H36" s="119">
        <f t="shared" si="0"/>
        <v>0</v>
      </c>
      <c r="I36" s="6"/>
      <c r="K36" s="12"/>
    </row>
    <row r="37" spans="1:11" s="4" customFormat="1" ht="31" customHeight="1" outlineLevel="1">
      <c r="A37" s="41" t="s">
        <v>2472</v>
      </c>
      <c r="B37" s="81" t="s">
        <v>1595</v>
      </c>
      <c r="C37" s="82" t="s">
        <v>2373</v>
      </c>
      <c r="D37" s="83">
        <v>12</v>
      </c>
      <c r="E37" s="122" t="s">
        <v>2375</v>
      </c>
      <c r="F37" s="84" t="s">
        <v>1594</v>
      </c>
      <c r="G37" s="93"/>
      <c r="H37" s="119">
        <f t="shared" si="0"/>
        <v>0</v>
      </c>
      <c r="I37" s="6"/>
      <c r="K37" s="13"/>
    </row>
    <row r="38" spans="1:11" s="4" customFormat="1" ht="31" customHeight="1" outlineLevel="1">
      <c r="A38" s="41" t="s">
        <v>2473</v>
      </c>
      <c r="B38" s="81" t="s">
        <v>1596</v>
      </c>
      <c r="C38" s="82" t="s">
        <v>2373</v>
      </c>
      <c r="D38" s="83">
        <v>12</v>
      </c>
      <c r="E38" s="122" t="s">
        <v>2376</v>
      </c>
      <c r="F38" s="84" t="s">
        <v>1594</v>
      </c>
      <c r="G38" s="93"/>
      <c r="H38" s="119">
        <f t="shared" si="0"/>
        <v>0</v>
      </c>
      <c r="I38" s="6"/>
      <c r="K38" s="13"/>
    </row>
    <row r="39" spans="1:11" s="4" customFormat="1" ht="31" customHeight="1" outlineLevel="1">
      <c r="A39" s="41" t="s">
        <v>34</v>
      </c>
      <c r="B39" s="81" t="s">
        <v>1593</v>
      </c>
      <c r="C39" s="82" t="s">
        <v>742</v>
      </c>
      <c r="D39" s="83">
        <v>2.2999999999999998</v>
      </c>
      <c r="E39" s="84" t="s">
        <v>765</v>
      </c>
      <c r="F39" s="84" t="s">
        <v>1594</v>
      </c>
      <c r="G39" s="93"/>
      <c r="H39" s="119">
        <f t="shared" si="0"/>
        <v>0</v>
      </c>
      <c r="I39" s="6"/>
      <c r="K39" s="13"/>
    </row>
    <row r="40" spans="1:11" s="4" customFormat="1" ht="31" customHeight="1" outlineLevel="1">
      <c r="A40" s="41" t="s">
        <v>35</v>
      </c>
      <c r="B40" s="81" t="s">
        <v>1595</v>
      </c>
      <c r="C40" s="82" t="s">
        <v>742</v>
      </c>
      <c r="D40" s="83">
        <v>2.2999999999999998</v>
      </c>
      <c r="E40" s="84" t="s">
        <v>766</v>
      </c>
      <c r="F40" s="84" t="s">
        <v>1594</v>
      </c>
      <c r="G40" s="93"/>
      <c r="H40" s="119">
        <f t="shared" si="0"/>
        <v>0</v>
      </c>
      <c r="I40" s="6"/>
      <c r="K40" s="13"/>
    </row>
    <row r="41" spans="1:11" s="4" customFormat="1" ht="31" customHeight="1" outlineLevel="1">
      <c r="A41" s="41" t="s">
        <v>36</v>
      </c>
      <c r="B41" s="81" t="s">
        <v>1596</v>
      </c>
      <c r="C41" s="82" t="s">
        <v>742</v>
      </c>
      <c r="D41" s="83">
        <v>2.2999999999999998</v>
      </c>
      <c r="E41" s="84" t="s">
        <v>767</v>
      </c>
      <c r="F41" s="84" t="s">
        <v>1594</v>
      </c>
      <c r="G41" s="93"/>
      <c r="H41" s="119">
        <f t="shared" si="0"/>
        <v>0</v>
      </c>
      <c r="I41" s="6"/>
      <c r="K41" s="13"/>
    </row>
    <row r="42" spans="1:11" s="4" customFormat="1" ht="31" customHeight="1" outlineLevel="1">
      <c r="A42" s="41" t="s">
        <v>37</v>
      </c>
      <c r="B42" s="81" t="s">
        <v>1597</v>
      </c>
      <c r="C42" s="82" t="s">
        <v>742</v>
      </c>
      <c r="D42" s="83">
        <v>3.5</v>
      </c>
      <c r="E42" s="84" t="s">
        <v>768</v>
      </c>
      <c r="F42" s="84" t="s">
        <v>1594</v>
      </c>
      <c r="G42" s="93"/>
      <c r="H42" s="119">
        <f t="shared" si="0"/>
        <v>0</v>
      </c>
      <c r="I42" s="6"/>
      <c r="K42" s="13"/>
    </row>
    <row r="43" spans="1:11" s="4" customFormat="1" ht="31" customHeight="1" outlineLevel="1">
      <c r="A43" s="41" t="s">
        <v>38</v>
      </c>
      <c r="B43" s="81" t="s">
        <v>1598</v>
      </c>
      <c r="C43" s="82" t="s">
        <v>742</v>
      </c>
      <c r="D43" s="83">
        <v>3.5</v>
      </c>
      <c r="E43" s="84" t="s">
        <v>769</v>
      </c>
      <c r="F43" s="84" t="s">
        <v>1594</v>
      </c>
      <c r="G43" s="93"/>
      <c r="H43" s="119">
        <f t="shared" si="0"/>
        <v>0</v>
      </c>
      <c r="I43" s="6"/>
      <c r="K43" s="13"/>
    </row>
    <row r="44" spans="1:11" s="4" customFormat="1" ht="31" customHeight="1">
      <c r="A44" s="41" t="s">
        <v>39</v>
      </c>
      <c r="B44" s="81" t="s">
        <v>1599</v>
      </c>
      <c r="C44" s="82" t="s">
        <v>742</v>
      </c>
      <c r="D44" s="83">
        <v>3.5</v>
      </c>
      <c r="E44" s="84" t="s">
        <v>770</v>
      </c>
      <c r="F44" s="84" t="s">
        <v>1594</v>
      </c>
      <c r="G44" s="93"/>
      <c r="H44" s="119">
        <f t="shared" si="0"/>
        <v>0</v>
      </c>
      <c r="I44" s="6"/>
      <c r="K44" s="13"/>
    </row>
    <row r="45" spans="1:11" s="4" customFormat="1" ht="31" customHeight="1">
      <c r="A45" s="41" t="s">
        <v>40</v>
      </c>
      <c r="B45" s="81" t="s">
        <v>1600</v>
      </c>
      <c r="C45" s="82" t="s">
        <v>742</v>
      </c>
      <c r="D45" s="83">
        <v>3.5</v>
      </c>
      <c r="E45" s="84" t="s">
        <v>771</v>
      </c>
      <c r="F45" s="84" t="s">
        <v>1594</v>
      </c>
      <c r="G45" s="93"/>
      <c r="H45" s="119">
        <f t="shared" si="0"/>
        <v>0</v>
      </c>
      <c r="I45" s="6"/>
      <c r="K45" s="13"/>
    </row>
    <row r="46" spans="1:11" s="4" customFormat="1" ht="31" customHeight="1">
      <c r="A46" s="41" t="s">
        <v>41</v>
      </c>
      <c r="B46" s="81" t="s">
        <v>1601</v>
      </c>
      <c r="C46" s="82" t="s">
        <v>742</v>
      </c>
      <c r="D46" s="83">
        <v>3.5</v>
      </c>
      <c r="E46" s="84" t="s">
        <v>772</v>
      </c>
      <c r="F46" s="84" t="s">
        <v>1594</v>
      </c>
      <c r="G46" s="93"/>
      <c r="H46" s="119">
        <f t="shared" si="0"/>
        <v>0</v>
      </c>
      <c r="I46" s="6"/>
      <c r="K46" s="13"/>
    </row>
    <row r="47" spans="1:11" s="4" customFormat="1" ht="31" customHeight="1">
      <c r="A47" s="41" t="s">
        <v>42</v>
      </c>
      <c r="B47" s="81" t="s">
        <v>1602</v>
      </c>
      <c r="C47" s="82" t="s">
        <v>742</v>
      </c>
      <c r="D47" s="83">
        <v>3.5</v>
      </c>
      <c r="E47" s="84" t="s">
        <v>773</v>
      </c>
      <c r="F47" s="84" t="s">
        <v>1594</v>
      </c>
      <c r="G47" s="93"/>
      <c r="H47" s="119">
        <f t="shared" si="0"/>
        <v>0</v>
      </c>
      <c r="I47" s="6"/>
      <c r="K47" s="13"/>
    </row>
    <row r="48" spans="1:11" s="4" customFormat="1" ht="31" customHeight="1">
      <c r="A48" s="41" t="s">
        <v>43</v>
      </c>
      <c r="B48" s="81" t="s">
        <v>1603</v>
      </c>
      <c r="C48" s="82" t="s">
        <v>742</v>
      </c>
      <c r="D48" s="83">
        <v>2.1</v>
      </c>
      <c r="E48" s="84" t="s">
        <v>1258</v>
      </c>
      <c r="F48" s="84" t="s">
        <v>1604</v>
      </c>
      <c r="G48" s="93"/>
      <c r="H48" s="119">
        <f t="shared" si="0"/>
        <v>0</v>
      </c>
      <c r="I48" s="6"/>
      <c r="K48" s="13"/>
    </row>
    <row r="49" spans="1:11" s="4" customFormat="1" ht="31" customHeight="1">
      <c r="A49" s="41" t="s">
        <v>44</v>
      </c>
      <c r="B49" s="81" t="s">
        <v>1605</v>
      </c>
      <c r="C49" s="82" t="s">
        <v>742</v>
      </c>
      <c r="D49" s="83">
        <v>2.1</v>
      </c>
      <c r="E49" s="84" t="s">
        <v>1259</v>
      </c>
      <c r="F49" s="84" t="s">
        <v>1604</v>
      </c>
      <c r="G49" s="93"/>
      <c r="H49" s="119">
        <f t="shared" si="0"/>
        <v>0</v>
      </c>
      <c r="I49" s="6"/>
      <c r="K49" s="13"/>
    </row>
    <row r="50" spans="1:11" s="4" customFormat="1" ht="31" customHeight="1">
      <c r="A50" s="41" t="s">
        <v>45</v>
      </c>
      <c r="B50" s="81" t="s">
        <v>1606</v>
      </c>
      <c r="C50" s="82" t="s">
        <v>742</v>
      </c>
      <c r="D50" s="83">
        <v>2.1</v>
      </c>
      <c r="E50" s="84" t="s">
        <v>1260</v>
      </c>
      <c r="F50" s="84" t="s">
        <v>1604</v>
      </c>
      <c r="G50" s="93"/>
      <c r="H50" s="119">
        <f t="shared" si="0"/>
        <v>0</v>
      </c>
      <c r="I50" s="6"/>
      <c r="K50" s="13"/>
    </row>
    <row r="51" spans="1:11" s="4" customFormat="1" ht="31" customHeight="1">
      <c r="A51" s="41" t="s">
        <v>46</v>
      </c>
      <c r="B51" s="81" t="s">
        <v>1607</v>
      </c>
      <c r="C51" s="82" t="s">
        <v>742</v>
      </c>
      <c r="D51" s="83">
        <v>2.1</v>
      </c>
      <c r="E51" s="84" t="s">
        <v>1261</v>
      </c>
      <c r="F51" s="84" t="s">
        <v>1604</v>
      </c>
      <c r="G51" s="93"/>
      <c r="H51" s="119">
        <f t="shared" si="0"/>
        <v>0</v>
      </c>
      <c r="I51" s="6"/>
      <c r="K51" s="13"/>
    </row>
    <row r="52" spans="1:11" s="4" customFormat="1" ht="31" customHeight="1">
      <c r="A52" s="41" t="s">
        <v>47</v>
      </c>
      <c r="B52" s="81" t="s">
        <v>1608</v>
      </c>
      <c r="C52" s="82" t="s">
        <v>742</v>
      </c>
      <c r="D52" s="83">
        <v>2.1</v>
      </c>
      <c r="E52" s="84" t="s">
        <v>1262</v>
      </c>
      <c r="F52" s="84" t="s">
        <v>1604</v>
      </c>
      <c r="G52" s="93"/>
      <c r="H52" s="119">
        <f t="shared" si="0"/>
        <v>0</v>
      </c>
      <c r="I52" s="6"/>
      <c r="K52" s="13"/>
    </row>
    <row r="53" spans="1:11" s="4" customFormat="1" ht="31" customHeight="1">
      <c r="A53" s="41" t="s">
        <v>48</v>
      </c>
      <c r="B53" s="81" t="s">
        <v>1609</v>
      </c>
      <c r="C53" s="82" t="s">
        <v>742</v>
      </c>
      <c r="D53" s="83">
        <v>2.1</v>
      </c>
      <c r="E53" s="84" t="s">
        <v>1263</v>
      </c>
      <c r="F53" s="84" t="s">
        <v>1604</v>
      </c>
      <c r="G53" s="93"/>
      <c r="H53" s="119">
        <f t="shared" si="0"/>
        <v>0</v>
      </c>
      <c r="I53" s="6"/>
      <c r="K53" s="13"/>
    </row>
    <row r="54" spans="1:11" s="4" customFormat="1" ht="31" customHeight="1" outlineLevel="1">
      <c r="A54" s="41" t="s">
        <v>49</v>
      </c>
      <c r="B54" s="81" t="s">
        <v>1610</v>
      </c>
      <c r="C54" s="82" t="s">
        <v>742</v>
      </c>
      <c r="D54" s="83">
        <v>4.2</v>
      </c>
      <c r="E54" s="84" t="s">
        <v>1264</v>
      </c>
      <c r="F54" s="84" t="s">
        <v>1594</v>
      </c>
      <c r="G54" s="93"/>
      <c r="H54" s="119">
        <f t="shared" si="0"/>
        <v>0</v>
      </c>
      <c r="I54" s="6"/>
      <c r="K54" s="13"/>
    </row>
    <row r="55" spans="1:11" s="4" customFormat="1" ht="31" customHeight="1" outlineLevel="1">
      <c r="A55" s="41" t="s">
        <v>50</v>
      </c>
      <c r="B55" s="81" t="s">
        <v>1611</v>
      </c>
      <c r="C55" s="82" t="s">
        <v>742</v>
      </c>
      <c r="D55" s="83">
        <v>4.2</v>
      </c>
      <c r="E55" s="84" t="s">
        <v>1265</v>
      </c>
      <c r="F55" s="84" t="s">
        <v>1594</v>
      </c>
      <c r="G55" s="93"/>
      <c r="H55" s="119">
        <f t="shared" si="0"/>
        <v>0</v>
      </c>
      <c r="I55" s="6"/>
      <c r="K55" s="13"/>
    </row>
    <row r="56" spans="1:11" s="4" customFormat="1" ht="31" customHeight="1" outlineLevel="1">
      <c r="A56" s="41" t="s">
        <v>51</v>
      </c>
      <c r="B56" s="81" t="s">
        <v>1612</v>
      </c>
      <c r="C56" s="82" t="s">
        <v>742</v>
      </c>
      <c r="D56" s="83">
        <v>4.2</v>
      </c>
      <c r="E56" s="84" t="s">
        <v>1266</v>
      </c>
      <c r="F56" s="84" t="s">
        <v>1594</v>
      </c>
      <c r="G56" s="93"/>
      <c r="H56" s="119">
        <f t="shared" si="0"/>
        <v>0</v>
      </c>
      <c r="I56" s="6"/>
      <c r="K56" s="13"/>
    </row>
    <row r="57" spans="1:11" s="4" customFormat="1" ht="31" customHeight="1" outlineLevel="1">
      <c r="A57" s="41" t="s">
        <v>52</v>
      </c>
      <c r="B57" s="81" t="s">
        <v>1613</v>
      </c>
      <c r="C57" s="82" t="s">
        <v>742</v>
      </c>
      <c r="D57" s="83">
        <v>4.2</v>
      </c>
      <c r="E57" s="84" t="s">
        <v>1267</v>
      </c>
      <c r="F57" s="84" t="s">
        <v>1594</v>
      </c>
      <c r="G57" s="93"/>
      <c r="H57" s="119">
        <f t="shared" si="0"/>
        <v>0</v>
      </c>
      <c r="I57" s="6"/>
      <c r="K57" s="13"/>
    </row>
    <row r="58" spans="1:11" s="4" customFormat="1" ht="31" customHeight="1" outlineLevel="1">
      <c r="A58" s="41" t="s">
        <v>53</v>
      </c>
      <c r="B58" s="81" t="s">
        <v>1614</v>
      </c>
      <c r="C58" s="82" t="s">
        <v>742</v>
      </c>
      <c r="D58" s="83">
        <v>4.2</v>
      </c>
      <c r="E58" s="84" t="s">
        <v>1268</v>
      </c>
      <c r="F58" s="84" t="s">
        <v>1594</v>
      </c>
      <c r="G58" s="93"/>
      <c r="H58" s="119">
        <f t="shared" si="0"/>
        <v>0</v>
      </c>
      <c r="I58" s="6"/>
      <c r="K58" s="13"/>
    </row>
    <row r="59" spans="1:11" s="4" customFormat="1" ht="31" customHeight="1" outlineLevel="1">
      <c r="A59" s="41" t="s">
        <v>54</v>
      </c>
      <c r="B59" s="81" t="s">
        <v>1615</v>
      </c>
      <c r="C59" s="82" t="s">
        <v>742</v>
      </c>
      <c r="D59" s="83">
        <v>4.2</v>
      </c>
      <c r="E59" s="84" t="s">
        <v>1269</v>
      </c>
      <c r="F59" s="84" t="s">
        <v>1594</v>
      </c>
      <c r="G59" s="93"/>
      <c r="H59" s="119">
        <f t="shared" si="0"/>
        <v>0</v>
      </c>
      <c r="I59" s="6"/>
      <c r="K59" s="13"/>
    </row>
    <row r="60" spans="1:11" s="4" customFormat="1" ht="31" customHeight="1" outlineLevel="1">
      <c r="A60" s="41" t="s">
        <v>55</v>
      </c>
      <c r="B60" s="81" t="s">
        <v>1616</v>
      </c>
      <c r="C60" s="82" t="s">
        <v>742</v>
      </c>
      <c r="D60" s="83">
        <v>4.2</v>
      </c>
      <c r="E60" s="84" t="s">
        <v>1270</v>
      </c>
      <c r="F60" s="84" t="s">
        <v>1594</v>
      </c>
      <c r="G60" s="93"/>
      <c r="H60" s="119">
        <f t="shared" si="0"/>
        <v>0</v>
      </c>
      <c r="I60" s="6"/>
      <c r="K60" s="13"/>
    </row>
    <row r="61" spans="1:11" s="4" customFormat="1" ht="31" customHeight="1" outlineLevel="1">
      <c r="A61" s="41" t="s">
        <v>56</v>
      </c>
      <c r="B61" s="81" t="s">
        <v>1617</v>
      </c>
      <c r="C61" s="82" t="s">
        <v>742</v>
      </c>
      <c r="D61" s="83">
        <v>4.2</v>
      </c>
      <c r="E61" s="84" t="s">
        <v>1271</v>
      </c>
      <c r="F61" s="84" t="s">
        <v>1594</v>
      </c>
      <c r="G61" s="93"/>
      <c r="H61" s="119">
        <f t="shared" si="0"/>
        <v>0</v>
      </c>
      <c r="I61" s="6"/>
      <c r="K61" s="13"/>
    </row>
    <row r="62" spans="1:11" s="4" customFormat="1" ht="31" customHeight="1" outlineLevel="1">
      <c r="A62" s="41" t="s">
        <v>57</v>
      </c>
      <c r="B62" s="81" t="s">
        <v>1618</v>
      </c>
      <c r="C62" s="82" t="s">
        <v>742</v>
      </c>
      <c r="D62" s="83">
        <v>4.2</v>
      </c>
      <c r="E62" s="84" t="s">
        <v>1272</v>
      </c>
      <c r="F62" s="84" t="s">
        <v>1594</v>
      </c>
      <c r="G62" s="93"/>
      <c r="H62" s="119">
        <f t="shared" si="0"/>
        <v>0</v>
      </c>
      <c r="I62" s="6"/>
      <c r="K62" s="13"/>
    </row>
    <row r="63" spans="1:11" s="4" customFormat="1" ht="31" customHeight="1" outlineLevel="1">
      <c r="A63" s="41" t="s">
        <v>58</v>
      </c>
      <c r="B63" s="81" t="s">
        <v>1619</v>
      </c>
      <c r="C63" s="82" t="s">
        <v>742</v>
      </c>
      <c r="D63" s="83">
        <v>4.2</v>
      </c>
      <c r="E63" s="84" t="s">
        <v>1273</v>
      </c>
      <c r="F63" s="84" t="s">
        <v>1594</v>
      </c>
      <c r="G63" s="93"/>
      <c r="H63" s="119">
        <f t="shared" si="0"/>
        <v>0</v>
      </c>
      <c r="I63" s="6"/>
      <c r="K63" s="13"/>
    </row>
    <row r="64" spans="1:11" s="4" customFormat="1" ht="31" customHeight="1" outlineLevel="1">
      <c r="A64" s="41" t="s">
        <v>59</v>
      </c>
      <c r="B64" s="81" t="s">
        <v>1620</v>
      </c>
      <c r="C64" s="82" t="s">
        <v>742</v>
      </c>
      <c r="D64" s="83">
        <v>4.2</v>
      </c>
      <c r="E64" s="84" t="s">
        <v>1274</v>
      </c>
      <c r="F64" s="84" t="s">
        <v>1594</v>
      </c>
      <c r="G64" s="93"/>
      <c r="H64" s="119">
        <f t="shared" si="0"/>
        <v>0</v>
      </c>
      <c r="I64" s="6"/>
      <c r="K64" s="13"/>
    </row>
    <row r="65" spans="1:11" s="4" customFormat="1" ht="31" customHeight="1" outlineLevel="1">
      <c r="A65" s="41" t="s">
        <v>60</v>
      </c>
      <c r="B65" s="81" t="s">
        <v>1621</v>
      </c>
      <c r="C65" s="82" t="s">
        <v>742</v>
      </c>
      <c r="D65" s="83">
        <v>4.2</v>
      </c>
      <c r="E65" s="84" t="s">
        <v>1275</v>
      </c>
      <c r="F65" s="84" t="s">
        <v>1594</v>
      </c>
      <c r="G65" s="93"/>
      <c r="H65" s="119">
        <f t="shared" si="0"/>
        <v>0</v>
      </c>
      <c r="I65" s="6"/>
      <c r="K65" s="13"/>
    </row>
    <row r="66" spans="1:11" s="4" customFormat="1" ht="31" customHeight="1" outlineLevel="1">
      <c r="A66" s="41" t="s">
        <v>61</v>
      </c>
      <c r="B66" s="81" t="s">
        <v>1610</v>
      </c>
      <c r="C66" s="82" t="s">
        <v>742</v>
      </c>
      <c r="D66" s="83">
        <v>5.8</v>
      </c>
      <c r="E66" s="84" t="s">
        <v>1622</v>
      </c>
      <c r="F66" s="84" t="s">
        <v>1594</v>
      </c>
      <c r="G66" s="93"/>
      <c r="H66" s="119">
        <f t="shared" si="0"/>
        <v>0</v>
      </c>
      <c r="I66" s="6"/>
      <c r="K66" s="13"/>
    </row>
    <row r="67" spans="1:11" s="4" customFormat="1" ht="31" customHeight="1" outlineLevel="1">
      <c r="A67" s="41" t="s">
        <v>62</v>
      </c>
      <c r="B67" s="81" t="s">
        <v>1611</v>
      </c>
      <c r="C67" s="82" t="s">
        <v>742</v>
      </c>
      <c r="D67" s="83">
        <v>5.8</v>
      </c>
      <c r="E67" s="84" t="s">
        <v>1623</v>
      </c>
      <c r="F67" s="84" t="s">
        <v>1594</v>
      </c>
      <c r="G67" s="93"/>
      <c r="H67" s="119">
        <f t="shared" si="0"/>
        <v>0</v>
      </c>
      <c r="I67" s="6"/>
      <c r="K67" s="13"/>
    </row>
    <row r="68" spans="1:11" s="4" customFormat="1" ht="31" customHeight="1" outlineLevel="1">
      <c r="A68" s="41" t="s">
        <v>63</v>
      </c>
      <c r="B68" s="81" t="s">
        <v>1613</v>
      </c>
      <c r="C68" s="82" t="s">
        <v>742</v>
      </c>
      <c r="D68" s="83">
        <v>5.8</v>
      </c>
      <c r="E68" s="84" t="s">
        <v>1624</v>
      </c>
      <c r="F68" s="84" t="s">
        <v>1594</v>
      </c>
      <c r="G68" s="93"/>
      <c r="H68" s="119">
        <f t="shared" si="0"/>
        <v>0</v>
      </c>
      <c r="I68" s="6"/>
      <c r="K68" s="13"/>
    </row>
    <row r="69" spans="1:11" s="4" customFormat="1" ht="31" customHeight="1" outlineLevel="1">
      <c r="A69" s="41" t="s">
        <v>64</v>
      </c>
      <c r="B69" s="81" t="s">
        <v>1625</v>
      </c>
      <c r="C69" s="82" t="s">
        <v>774</v>
      </c>
      <c r="D69" s="83">
        <v>49</v>
      </c>
      <c r="E69" s="84" t="s">
        <v>1626</v>
      </c>
      <c r="F69" s="84" t="s">
        <v>1594</v>
      </c>
      <c r="G69" s="93"/>
      <c r="H69" s="119">
        <f t="shared" si="0"/>
        <v>0</v>
      </c>
      <c r="I69" s="6"/>
      <c r="K69" s="13"/>
    </row>
    <row r="70" spans="1:11" s="4" customFormat="1" ht="31" customHeight="1" outlineLevel="1">
      <c r="A70" s="41" t="s">
        <v>65</v>
      </c>
      <c r="B70" s="81" t="s">
        <v>1627</v>
      </c>
      <c r="C70" s="82" t="s">
        <v>774</v>
      </c>
      <c r="D70" s="83">
        <v>49</v>
      </c>
      <c r="E70" s="84" t="s">
        <v>1626</v>
      </c>
      <c r="F70" s="84" t="s">
        <v>1594</v>
      </c>
      <c r="G70" s="93"/>
      <c r="H70" s="119">
        <f t="shared" ref="H70:H133" si="1">D70*G70</f>
        <v>0</v>
      </c>
      <c r="I70" s="6"/>
      <c r="K70" s="13"/>
    </row>
    <row r="71" spans="1:11" s="4" customFormat="1" ht="31" customHeight="1" outlineLevel="1">
      <c r="A71" s="41" t="s">
        <v>66</v>
      </c>
      <c r="B71" s="81" t="s">
        <v>1628</v>
      </c>
      <c r="C71" s="82" t="s">
        <v>774</v>
      </c>
      <c r="D71" s="83">
        <v>49</v>
      </c>
      <c r="E71" s="84" t="s">
        <v>1626</v>
      </c>
      <c r="F71" s="84" t="s">
        <v>1594</v>
      </c>
      <c r="G71" s="93"/>
      <c r="H71" s="119">
        <f t="shared" si="1"/>
        <v>0</v>
      </c>
      <c r="I71" s="6"/>
      <c r="K71" s="13"/>
    </row>
    <row r="72" spans="1:11" s="4" customFormat="1" ht="31" customHeight="1" outlineLevel="1">
      <c r="A72" s="41" t="s">
        <v>67</v>
      </c>
      <c r="B72" s="81" t="s">
        <v>1629</v>
      </c>
      <c r="C72" s="82" t="s">
        <v>774</v>
      </c>
      <c r="D72" s="83">
        <v>49</v>
      </c>
      <c r="E72" s="84" t="s">
        <v>1626</v>
      </c>
      <c r="F72" s="84" t="s">
        <v>1594</v>
      </c>
      <c r="G72" s="93"/>
      <c r="H72" s="119">
        <f t="shared" si="1"/>
        <v>0</v>
      </c>
      <c r="I72" s="6"/>
      <c r="K72" s="13"/>
    </row>
    <row r="73" spans="1:11" s="4" customFormat="1" ht="31" customHeight="1" outlineLevel="1">
      <c r="A73" s="41" t="s">
        <v>68</v>
      </c>
      <c r="B73" s="81" t="s">
        <v>1630</v>
      </c>
      <c r="C73" s="82" t="s">
        <v>774</v>
      </c>
      <c r="D73" s="83">
        <v>49</v>
      </c>
      <c r="E73" s="84" t="s">
        <v>1626</v>
      </c>
      <c r="F73" s="84" t="s">
        <v>1594</v>
      </c>
      <c r="G73" s="93"/>
      <c r="H73" s="119">
        <f t="shared" si="1"/>
        <v>0</v>
      </c>
      <c r="I73" s="6"/>
      <c r="K73" s="13"/>
    </row>
    <row r="74" spans="1:11" s="4" customFormat="1" ht="31" customHeight="1" outlineLevel="1">
      <c r="A74" s="41" t="s">
        <v>69</v>
      </c>
      <c r="B74" s="81" t="s">
        <v>1631</v>
      </c>
      <c r="C74" s="82" t="s">
        <v>774</v>
      </c>
      <c r="D74" s="83">
        <v>49</v>
      </c>
      <c r="E74" s="84" t="s">
        <v>1626</v>
      </c>
      <c r="F74" s="84" t="s">
        <v>1594</v>
      </c>
      <c r="G74" s="93"/>
      <c r="H74" s="119">
        <f t="shared" si="1"/>
        <v>0</v>
      </c>
      <c r="I74" s="6"/>
      <c r="K74" s="13"/>
    </row>
    <row r="75" spans="1:11" s="4" customFormat="1" ht="31" customHeight="1" outlineLevel="1">
      <c r="A75" s="41" t="s">
        <v>1171</v>
      </c>
      <c r="B75" s="81" t="s">
        <v>1632</v>
      </c>
      <c r="C75" s="82" t="s">
        <v>774</v>
      </c>
      <c r="D75" s="83">
        <v>49</v>
      </c>
      <c r="E75" s="84" t="s">
        <v>1626</v>
      </c>
      <c r="F75" s="84" t="s">
        <v>1594</v>
      </c>
      <c r="G75" s="93"/>
      <c r="H75" s="119">
        <f t="shared" si="1"/>
        <v>0</v>
      </c>
      <c r="I75" s="6"/>
      <c r="K75" s="13"/>
    </row>
    <row r="76" spans="1:11" s="4" customFormat="1" ht="31" customHeight="1" outlineLevel="1">
      <c r="A76" s="41" t="s">
        <v>70</v>
      </c>
      <c r="B76" s="81" t="s">
        <v>1633</v>
      </c>
      <c r="C76" s="82" t="s">
        <v>774</v>
      </c>
      <c r="D76" s="83">
        <v>49</v>
      </c>
      <c r="E76" s="84" t="s">
        <v>1626</v>
      </c>
      <c r="F76" s="84" t="s">
        <v>1594</v>
      </c>
      <c r="G76" s="93"/>
      <c r="H76" s="119">
        <f t="shared" si="1"/>
        <v>0</v>
      </c>
      <c r="I76" s="6"/>
      <c r="K76" s="13"/>
    </row>
    <row r="77" spans="1:11" s="4" customFormat="1" ht="31" customHeight="1" outlineLevel="1">
      <c r="A77" s="41" t="s">
        <v>1171</v>
      </c>
      <c r="B77" s="81" t="s">
        <v>1632</v>
      </c>
      <c r="C77" s="82" t="s">
        <v>774</v>
      </c>
      <c r="D77" s="83">
        <v>49</v>
      </c>
      <c r="E77" s="84" t="s">
        <v>2377</v>
      </c>
      <c r="F77" s="84" t="s">
        <v>1594</v>
      </c>
      <c r="G77" s="93"/>
      <c r="H77" s="119">
        <f t="shared" si="1"/>
        <v>0</v>
      </c>
      <c r="I77" s="6"/>
      <c r="K77" s="13"/>
    </row>
    <row r="78" spans="1:11" s="4" customFormat="1" ht="31" customHeight="1" outlineLevel="1">
      <c r="A78" s="41" t="s">
        <v>71</v>
      </c>
      <c r="B78" s="81" t="s">
        <v>1625</v>
      </c>
      <c r="C78" s="82" t="s">
        <v>774</v>
      </c>
      <c r="D78" s="83">
        <v>28</v>
      </c>
      <c r="E78" s="84" t="s">
        <v>1276</v>
      </c>
      <c r="F78" s="84" t="s">
        <v>1594</v>
      </c>
      <c r="G78" s="93"/>
      <c r="H78" s="119">
        <f t="shared" si="1"/>
        <v>0</v>
      </c>
      <c r="I78" s="6"/>
      <c r="K78" s="13"/>
    </row>
    <row r="79" spans="1:11" s="4" customFormat="1" ht="31" customHeight="1" outlineLevel="1">
      <c r="A79" s="41" t="s">
        <v>72</v>
      </c>
      <c r="B79" s="81" t="s">
        <v>1627</v>
      </c>
      <c r="C79" s="82" t="s">
        <v>774</v>
      </c>
      <c r="D79" s="83">
        <v>28</v>
      </c>
      <c r="E79" s="84" t="s">
        <v>1277</v>
      </c>
      <c r="F79" s="84" t="s">
        <v>1594</v>
      </c>
      <c r="G79" s="93"/>
      <c r="H79" s="119">
        <f t="shared" si="1"/>
        <v>0</v>
      </c>
      <c r="I79" s="6"/>
      <c r="K79" s="13"/>
    </row>
    <row r="80" spans="1:11" s="4" customFormat="1" ht="31" customHeight="1" outlineLevel="1">
      <c r="A80" s="41" t="s">
        <v>73</v>
      </c>
      <c r="B80" s="81" t="s">
        <v>1634</v>
      </c>
      <c r="C80" s="82" t="s">
        <v>774</v>
      </c>
      <c r="D80" s="83">
        <v>28</v>
      </c>
      <c r="E80" s="84" t="s">
        <v>1278</v>
      </c>
      <c r="F80" s="84" t="s">
        <v>1594</v>
      </c>
      <c r="G80" s="93"/>
      <c r="H80" s="119">
        <f t="shared" si="1"/>
        <v>0</v>
      </c>
      <c r="I80" s="6"/>
      <c r="K80" s="13"/>
    </row>
    <row r="81" spans="1:11" s="4" customFormat="1" ht="31" customHeight="1" outlineLevel="1">
      <c r="A81" s="41" t="s">
        <v>74</v>
      </c>
      <c r="B81" s="81" t="s">
        <v>1635</v>
      </c>
      <c r="C81" s="82" t="s">
        <v>774</v>
      </c>
      <c r="D81" s="83">
        <v>28</v>
      </c>
      <c r="E81" s="84" t="s">
        <v>1279</v>
      </c>
      <c r="F81" s="84" t="s">
        <v>1594</v>
      </c>
      <c r="G81" s="93"/>
      <c r="H81" s="119">
        <f t="shared" si="1"/>
        <v>0</v>
      </c>
      <c r="I81" s="6"/>
      <c r="K81" s="13"/>
    </row>
    <row r="82" spans="1:11" s="4" customFormat="1" ht="31" customHeight="1" outlineLevel="1">
      <c r="A82" s="41" t="s">
        <v>1543</v>
      </c>
      <c r="B82" s="81" t="s">
        <v>1636</v>
      </c>
      <c r="C82" s="82" t="s">
        <v>774</v>
      </c>
      <c r="D82" s="83">
        <v>28</v>
      </c>
      <c r="E82" s="84" t="s">
        <v>1544</v>
      </c>
      <c r="F82" s="84" t="s">
        <v>1594</v>
      </c>
      <c r="G82" s="93"/>
      <c r="H82" s="119">
        <f t="shared" si="1"/>
        <v>0</v>
      </c>
      <c r="I82" s="6"/>
      <c r="K82" s="13"/>
    </row>
    <row r="83" spans="1:11" s="4" customFormat="1" ht="31" customHeight="1" outlineLevel="1">
      <c r="A83" s="41" t="s">
        <v>75</v>
      </c>
      <c r="B83" s="81" t="s">
        <v>1637</v>
      </c>
      <c r="C83" s="82" t="s">
        <v>774</v>
      </c>
      <c r="D83" s="83">
        <v>28</v>
      </c>
      <c r="E83" s="84" t="s">
        <v>1280</v>
      </c>
      <c r="F83" s="84" t="s">
        <v>1594</v>
      </c>
      <c r="G83" s="93"/>
      <c r="H83" s="119">
        <f t="shared" si="1"/>
        <v>0</v>
      </c>
      <c r="I83" s="6"/>
      <c r="K83" s="13"/>
    </row>
    <row r="84" spans="1:11" s="4" customFormat="1" ht="31" customHeight="1" outlineLevel="1">
      <c r="A84" s="41" t="s">
        <v>76</v>
      </c>
      <c r="B84" s="81" t="s">
        <v>1638</v>
      </c>
      <c r="C84" s="82" t="s">
        <v>774</v>
      </c>
      <c r="D84" s="83">
        <v>28</v>
      </c>
      <c r="E84" s="84" t="s">
        <v>1281</v>
      </c>
      <c r="F84" s="84" t="s">
        <v>1594</v>
      </c>
      <c r="G84" s="93"/>
      <c r="H84" s="119">
        <f t="shared" si="1"/>
        <v>0</v>
      </c>
      <c r="I84" s="6"/>
      <c r="K84" s="13"/>
    </row>
    <row r="85" spans="1:11" s="4" customFormat="1" ht="31" customHeight="1" outlineLevel="1">
      <c r="A85" s="41" t="s">
        <v>77</v>
      </c>
      <c r="B85" s="81" t="s">
        <v>1639</v>
      </c>
      <c r="C85" s="82" t="s">
        <v>774</v>
      </c>
      <c r="D85" s="83">
        <v>28</v>
      </c>
      <c r="E85" s="84" t="s">
        <v>1282</v>
      </c>
      <c r="F85" s="84" t="s">
        <v>1594</v>
      </c>
      <c r="G85" s="93"/>
      <c r="H85" s="119">
        <f t="shared" si="1"/>
        <v>0</v>
      </c>
      <c r="I85" s="6"/>
      <c r="K85" s="13"/>
    </row>
    <row r="86" spans="1:11" s="4" customFormat="1" ht="31" customHeight="1" outlineLevel="1">
      <c r="A86" s="41" t="s">
        <v>78</v>
      </c>
      <c r="B86" s="81" t="s">
        <v>1640</v>
      </c>
      <c r="C86" s="82" t="s">
        <v>774</v>
      </c>
      <c r="D86" s="83">
        <v>28</v>
      </c>
      <c r="E86" s="84" t="s">
        <v>1283</v>
      </c>
      <c r="F86" s="84" t="s">
        <v>1594</v>
      </c>
      <c r="G86" s="93"/>
      <c r="H86" s="119">
        <f t="shared" si="1"/>
        <v>0</v>
      </c>
      <c r="I86" s="6"/>
      <c r="K86" s="13"/>
    </row>
    <row r="87" spans="1:11" s="4" customFormat="1" ht="31" customHeight="1" outlineLevel="1">
      <c r="A87" s="41" t="s">
        <v>79</v>
      </c>
      <c r="B87" s="81" t="s">
        <v>1641</v>
      </c>
      <c r="C87" s="82" t="s">
        <v>774</v>
      </c>
      <c r="D87" s="83">
        <v>28</v>
      </c>
      <c r="E87" s="84" t="s">
        <v>1284</v>
      </c>
      <c r="F87" s="84" t="s">
        <v>1594</v>
      </c>
      <c r="G87" s="93"/>
      <c r="H87" s="119">
        <f t="shared" si="1"/>
        <v>0</v>
      </c>
      <c r="I87" s="6"/>
      <c r="K87" s="13"/>
    </row>
    <row r="88" spans="1:11" s="4" customFormat="1" ht="31" customHeight="1" outlineLevel="1">
      <c r="A88" s="41" t="s">
        <v>80</v>
      </c>
      <c r="B88" s="81" t="s">
        <v>1633</v>
      </c>
      <c r="C88" s="82" t="s">
        <v>774</v>
      </c>
      <c r="D88" s="83">
        <v>28</v>
      </c>
      <c r="E88" s="84" t="s">
        <v>1285</v>
      </c>
      <c r="F88" s="84" t="s">
        <v>1594</v>
      </c>
      <c r="G88" s="93"/>
      <c r="H88" s="119">
        <f t="shared" si="1"/>
        <v>0</v>
      </c>
      <c r="I88" s="6"/>
      <c r="K88" s="13"/>
    </row>
    <row r="89" spans="1:11" s="4" customFormat="1" ht="31" customHeight="1" outlineLevel="1">
      <c r="A89" s="41" t="s">
        <v>1642</v>
      </c>
      <c r="B89" s="81" t="s">
        <v>1633</v>
      </c>
      <c r="C89" s="82" t="s">
        <v>774</v>
      </c>
      <c r="D89" s="83">
        <v>28</v>
      </c>
      <c r="E89" s="84" t="s">
        <v>1643</v>
      </c>
      <c r="F89" s="84" t="s">
        <v>1594</v>
      </c>
      <c r="G89" s="93"/>
      <c r="H89" s="119">
        <f t="shared" si="1"/>
        <v>0</v>
      </c>
      <c r="I89" s="6"/>
      <c r="K89" s="13"/>
    </row>
    <row r="90" spans="1:11" s="4" customFormat="1" ht="31" customHeight="1" outlineLevel="1">
      <c r="A90" s="41" t="s">
        <v>81</v>
      </c>
      <c r="B90" s="81" t="s">
        <v>1610</v>
      </c>
      <c r="C90" s="82" t="s">
        <v>742</v>
      </c>
      <c r="D90" s="83">
        <v>3.7</v>
      </c>
      <c r="E90" s="84" t="s">
        <v>1289</v>
      </c>
      <c r="F90" s="84" t="s">
        <v>1644</v>
      </c>
      <c r="G90" s="93"/>
      <c r="H90" s="119">
        <f t="shared" si="1"/>
        <v>0</v>
      </c>
      <c r="I90" s="6"/>
      <c r="K90" s="13"/>
    </row>
    <row r="91" spans="1:11" s="4" customFormat="1" ht="31" customHeight="1" outlineLevel="1">
      <c r="A91" s="41" t="s">
        <v>82</v>
      </c>
      <c r="B91" s="81" t="s">
        <v>1611</v>
      </c>
      <c r="C91" s="82" t="s">
        <v>742</v>
      </c>
      <c r="D91" s="83">
        <v>3.7</v>
      </c>
      <c r="E91" s="84" t="s">
        <v>1290</v>
      </c>
      <c r="F91" s="84" t="s">
        <v>1644</v>
      </c>
      <c r="G91" s="93"/>
      <c r="H91" s="119">
        <f t="shared" si="1"/>
        <v>0</v>
      </c>
      <c r="I91" s="6"/>
      <c r="K91" s="13"/>
    </row>
    <row r="92" spans="1:11" s="4" customFormat="1" ht="31" customHeight="1" outlineLevel="1">
      <c r="A92" s="41" t="s">
        <v>83</v>
      </c>
      <c r="B92" s="81" t="s">
        <v>1613</v>
      </c>
      <c r="C92" s="82" t="s">
        <v>742</v>
      </c>
      <c r="D92" s="83">
        <v>3.7</v>
      </c>
      <c r="E92" s="84" t="s">
        <v>1291</v>
      </c>
      <c r="F92" s="84" t="s">
        <v>1644</v>
      </c>
      <c r="G92" s="93"/>
      <c r="H92" s="119">
        <f t="shared" si="1"/>
        <v>0</v>
      </c>
      <c r="I92" s="6"/>
      <c r="K92" s="13"/>
    </row>
    <row r="93" spans="1:11" s="4" customFormat="1" ht="31" customHeight="1" outlineLevel="1">
      <c r="A93" s="41" t="s">
        <v>84</v>
      </c>
      <c r="B93" s="81" t="s">
        <v>1612</v>
      </c>
      <c r="C93" s="82" t="s">
        <v>742</v>
      </c>
      <c r="D93" s="83">
        <v>3.7</v>
      </c>
      <c r="E93" s="84" t="s">
        <v>1292</v>
      </c>
      <c r="F93" s="84" t="s">
        <v>1644</v>
      </c>
      <c r="G93" s="93"/>
      <c r="H93" s="119">
        <f t="shared" si="1"/>
        <v>0</v>
      </c>
      <c r="I93" s="6"/>
      <c r="K93" s="13"/>
    </row>
    <row r="94" spans="1:11" s="4" customFormat="1" ht="31" customHeight="1" outlineLevel="1">
      <c r="A94" s="41" t="s">
        <v>85</v>
      </c>
      <c r="B94" s="81" t="s">
        <v>1614</v>
      </c>
      <c r="C94" s="82" t="s">
        <v>742</v>
      </c>
      <c r="D94" s="83">
        <v>3.7</v>
      </c>
      <c r="E94" s="84" t="s">
        <v>1293</v>
      </c>
      <c r="F94" s="84" t="s">
        <v>1644</v>
      </c>
      <c r="G94" s="93"/>
      <c r="H94" s="119">
        <f t="shared" si="1"/>
        <v>0</v>
      </c>
      <c r="I94" s="6"/>
      <c r="K94" s="13"/>
    </row>
    <row r="95" spans="1:11" s="4" customFormat="1" ht="31" customHeight="1" outlineLevel="1">
      <c r="A95" s="41" t="s">
        <v>86</v>
      </c>
      <c r="B95" s="81" t="s">
        <v>1615</v>
      </c>
      <c r="C95" s="82" t="s">
        <v>742</v>
      </c>
      <c r="D95" s="83">
        <v>3.7</v>
      </c>
      <c r="E95" s="84" t="s">
        <v>1294</v>
      </c>
      <c r="F95" s="84" t="s">
        <v>1644</v>
      </c>
      <c r="G95" s="93"/>
      <c r="H95" s="119">
        <f t="shared" si="1"/>
        <v>0</v>
      </c>
      <c r="I95" s="6"/>
      <c r="K95" s="13"/>
    </row>
    <row r="96" spans="1:11" s="4" customFormat="1" ht="31" customHeight="1" outlineLevel="1">
      <c r="A96" s="41" t="s">
        <v>87</v>
      </c>
      <c r="B96" s="81" t="s">
        <v>1616</v>
      </c>
      <c r="C96" s="82" t="s">
        <v>742</v>
      </c>
      <c r="D96" s="83">
        <v>3.7</v>
      </c>
      <c r="E96" s="84" t="s">
        <v>1295</v>
      </c>
      <c r="F96" s="84" t="s">
        <v>1644</v>
      </c>
      <c r="G96" s="93"/>
      <c r="H96" s="119">
        <f t="shared" si="1"/>
        <v>0</v>
      </c>
      <c r="I96" s="6"/>
      <c r="K96" s="13"/>
    </row>
    <row r="97" spans="1:11" s="4" customFormat="1" ht="31" customHeight="1" outlineLevel="1">
      <c r="A97" s="41" t="s">
        <v>88</v>
      </c>
      <c r="B97" s="81" t="s">
        <v>1645</v>
      </c>
      <c r="C97" s="82" t="s">
        <v>742</v>
      </c>
      <c r="D97" s="83">
        <v>3.7</v>
      </c>
      <c r="E97" s="84" t="s">
        <v>1296</v>
      </c>
      <c r="F97" s="84" t="s">
        <v>1644</v>
      </c>
      <c r="G97" s="93"/>
      <c r="H97" s="119">
        <f t="shared" si="1"/>
        <v>0</v>
      </c>
      <c r="I97" s="6"/>
      <c r="K97" s="13"/>
    </row>
    <row r="98" spans="1:11" s="4" customFormat="1" ht="31" customHeight="1" outlineLevel="1">
      <c r="A98" s="41" t="s">
        <v>89</v>
      </c>
      <c r="B98" s="81" t="s">
        <v>1618</v>
      </c>
      <c r="C98" s="82" t="s">
        <v>742</v>
      </c>
      <c r="D98" s="83">
        <v>3.7</v>
      </c>
      <c r="E98" s="84" t="s">
        <v>1297</v>
      </c>
      <c r="F98" s="84" t="s">
        <v>1644</v>
      </c>
      <c r="G98" s="93"/>
      <c r="H98" s="119">
        <f t="shared" si="1"/>
        <v>0</v>
      </c>
      <c r="I98" s="6"/>
      <c r="K98" s="13"/>
    </row>
    <row r="99" spans="1:11" s="4" customFormat="1" ht="31" customHeight="1" outlineLevel="1">
      <c r="A99" s="41" t="s">
        <v>90</v>
      </c>
      <c r="B99" s="81" t="s">
        <v>1620</v>
      </c>
      <c r="C99" s="82" t="s">
        <v>742</v>
      </c>
      <c r="D99" s="83">
        <v>3.7</v>
      </c>
      <c r="E99" s="84" t="s">
        <v>1286</v>
      </c>
      <c r="F99" s="84" t="s">
        <v>1644</v>
      </c>
      <c r="G99" s="93"/>
      <c r="H99" s="119">
        <f t="shared" si="1"/>
        <v>0</v>
      </c>
      <c r="I99" s="6"/>
      <c r="K99" s="13"/>
    </row>
    <row r="100" spans="1:11" s="4" customFormat="1" ht="31" customHeight="1" outlineLevel="1">
      <c r="A100" s="41" t="s">
        <v>91</v>
      </c>
      <c r="B100" s="81" t="s">
        <v>1619</v>
      </c>
      <c r="C100" s="82" t="s">
        <v>742</v>
      </c>
      <c r="D100" s="83">
        <v>3.7</v>
      </c>
      <c r="E100" s="84" t="s">
        <v>1287</v>
      </c>
      <c r="F100" s="84" t="s">
        <v>1644</v>
      </c>
      <c r="G100" s="93"/>
      <c r="H100" s="119">
        <f t="shared" si="1"/>
        <v>0</v>
      </c>
      <c r="I100" s="6"/>
      <c r="K100" s="13"/>
    </row>
    <row r="101" spans="1:11" s="4" customFormat="1" ht="31" customHeight="1" outlineLevel="1">
      <c r="A101" s="41" t="s">
        <v>92</v>
      </c>
      <c r="B101" s="81" t="s">
        <v>1621</v>
      </c>
      <c r="C101" s="82" t="s">
        <v>742</v>
      </c>
      <c r="D101" s="83">
        <v>3.7</v>
      </c>
      <c r="E101" s="84" t="s">
        <v>1288</v>
      </c>
      <c r="F101" s="84" t="s">
        <v>1644</v>
      </c>
      <c r="G101" s="93"/>
      <c r="H101" s="119">
        <f t="shared" si="1"/>
        <v>0</v>
      </c>
      <c r="I101" s="6"/>
      <c r="K101" s="13"/>
    </row>
    <row r="102" spans="1:11" s="4" customFormat="1" ht="31" customHeight="1" outlineLevel="1">
      <c r="A102" s="41" t="s">
        <v>93</v>
      </c>
      <c r="B102" s="81" t="s">
        <v>1610</v>
      </c>
      <c r="C102" s="82" t="s">
        <v>742</v>
      </c>
      <c r="D102" s="83">
        <v>7.7</v>
      </c>
      <c r="E102" s="84" t="s">
        <v>775</v>
      </c>
      <c r="F102" s="84" t="s">
        <v>1594</v>
      </c>
      <c r="G102" s="93"/>
      <c r="H102" s="119">
        <f t="shared" si="1"/>
        <v>0</v>
      </c>
      <c r="I102" s="6"/>
      <c r="K102" s="13"/>
    </row>
    <row r="103" spans="1:11" s="4" customFormat="1" ht="31" customHeight="1" outlineLevel="1">
      <c r="A103" s="41" t="s">
        <v>94</v>
      </c>
      <c r="B103" s="81" t="s">
        <v>1611</v>
      </c>
      <c r="C103" s="82" t="s">
        <v>742</v>
      </c>
      <c r="D103" s="83">
        <v>7.7</v>
      </c>
      <c r="E103" s="84" t="s">
        <v>776</v>
      </c>
      <c r="F103" s="84" t="s">
        <v>1594</v>
      </c>
      <c r="G103" s="93"/>
      <c r="H103" s="119">
        <f t="shared" si="1"/>
        <v>0</v>
      </c>
      <c r="I103" s="6"/>
      <c r="K103" s="13"/>
    </row>
    <row r="104" spans="1:11" s="4" customFormat="1" ht="31" customHeight="1" outlineLevel="1">
      <c r="A104" s="41" t="s">
        <v>95</v>
      </c>
      <c r="B104" s="81" t="s">
        <v>1613</v>
      </c>
      <c r="C104" s="82" t="s">
        <v>742</v>
      </c>
      <c r="D104" s="83">
        <v>7.7</v>
      </c>
      <c r="E104" s="84" t="s">
        <v>777</v>
      </c>
      <c r="F104" s="84" t="s">
        <v>1594</v>
      </c>
      <c r="G104" s="93"/>
      <c r="H104" s="119">
        <f t="shared" si="1"/>
        <v>0</v>
      </c>
      <c r="I104" s="6"/>
      <c r="K104" s="13"/>
    </row>
    <row r="105" spans="1:11" s="4" customFormat="1" ht="31" customHeight="1" outlineLevel="1">
      <c r="A105" s="41" t="s">
        <v>96</v>
      </c>
      <c r="B105" s="81" t="s">
        <v>1614</v>
      </c>
      <c r="C105" s="82" t="s">
        <v>742</v>
      </c>
      <c r="D105" s="83">
        <v>7.7</v>
      </c>
      <c r="E105" s="84" t="s">
        <v>778</v>
      </c>
      <c r="F105" s="84" t="s">
        <v>1594</v>
      </c>
      <c r="G105" s="93"/>
      <c r="H105" s="119">
        <f t="shared" si="1"/>
        <v>0</v>
      </c>
      <c r="I105" s="6"/>
      <c r="K105" s="13"/>
    </row>
    <row r="106" spans="1:11" s="4" customFormat="1" ht="31" customHeight="1" outlineLevel="1">
      <c r="A106" s="41" t="s">
        <v>1549</v>
      </c>
      <c r="B106" s="81" t="s">
        <v>1646</v>
      </c>
      <c r="C106" s="82" t="s">
        <v>774</v>
      </c>
      <c r="D106" s="83">
        <v>29</v>
      </c>
      <c r="E106" s="84" t="s">
        <v>1550</v>
      </c>
      <c r="F106" s="84" t="s">
        <v>1594</v>
      </c>
      <c r="G106" s="93"/>
      <c r="H106" s="119">
        <f t="shared" si="1"/>
        <v>0</v>
      </c>
      <c r="I106" s="6"/>
      <c r="K106" s="13"/>
    </row>
    <row r="107" spans="1:11" s="4" customFormat="1" ht="31" customHeight="1" outlineLevel="1">
      <c r="A107" s="41" t="s">
        <v>97</v>
      </c>
      <c r="B107" s="81" t="s">
        <v>1610</v>
      </c>
      <c r="C107" s="82" t="s">
        <v>742</v>
      </c>
      <c r="D107" s="83">
        <v>7.2</v>
      </c>
      <c r="E107" s="84" t="s">
        <v>779</v>
      </c>
      <c r="F107" s="84" t="s">
        <v>1594</v>
      </c>
      <c r="G107" s="93"/>
      <c r="H107" s="119">
        <f t="shared" si="1"/>
        <v>0</v>
      </c>
      <c r="I107" s="6"/>
      <c r="K107" s="13"/>
    </row>
    <row r="108" spans="1:11" s="4" customFormat="1" ht="31" customHeight="1" outlineLevel="1">
      <c r="A108" s="41" t="s">
        <v>99</v>
      </c>
      <c r="B108" s="81" t="s">
        <v>1647</v>
      </c>
      <c r="C108" s="82" t="s">
        <v>742</v>
      </c>
      <c r="D108" s="83">
        <v>7.2</v>
      </c>
      <c r="E108" s="84" t="s">
        <v>781</v>
      </c>
      <c r="F108" s="84" t="s">
        <v>1594</v>
      </c>
      <c r="G108" s="93"/>
      <c r="H108" s="119">
        <f t="shared" si="1"/>
        <v>0</v>
      </c>
      <c r="I108" s="6"/>
      <c r="K108" s="13"/>
    </row>
    <row r="109" spans="1:11" s="4" customFormat="1" ht="31" customHeight="1" outlineLevel="1">
      <c r="A109" s="41" t="s">
        <v>98</v>
      </c>
      <c r="B109" s="81" t="s">
        <v>1611</v>
      </c>
      <c r="C109" s="82" t="s">
        <v>742</v>
      </c>
      <c r="D109" s="83">
        <v>7.2</v>
      </c>
      <c r="E109" s="84" t="s">
        <v>780</v>
      </c>
      <c r="F109" s="84" t="s">
        <v>1594</v>
      </c>
      <c r="G109" s="93"/>
      <c r="H109" s="119">
        <f t="shared" si="1"/>
        <v>0</v>
      </c>
      <c r="I109" s="6"/>
      <c r="K109" s="13"/>
    </row>
    <row r="110" spans="1:11" s="4" customFormat="1" ht="31" customHeight="1" outlineLevel="1">
      <c r="A110" s="41" t="s">
        <v>100</v>
      </c>
      <c r="B110" s="81" t="s">
        <v>1648</v>
      </c>
      <c r="C110" s="82" t="s">
        <v>742</v>
      </c>
      <c r="D110" s="83">
        <v>7.2</v>
      </c>
      <c r="E110" s="84" t="s">
        <v>782</v>
      </c>
      <c r="F110" s="84" t="s">
        <v>1594</v>
      </c>
      <c r="G110" s="93"/>
      <c r="H110" s="119">
        <f t="shared" si="1"/>
        <v>0</v>
      </c>
      <c r="I110" s="6"/>
      <c r="K110" s="13"/>
    </row>
    <row r="111" spans="1:11" s="4" customFormat="1" ht="31" customHeight="1" outlineLevel="1">
      <c r="A111" s="41" t="s">
        <v>101</v>
      </c>
      <c r="B111" s="81" t="s">
        <v>1613</v>
      </c>
      <c r="C111" s="82" t="s">
        <v>742</v>
      </c>
      <c r="D111" s="83">
        <v>7.2</v>
      </c>
      <c r="E111" s="84" t="s">
        <v>783</v>
      </c>
      <c r="F111" s="84" t="s">
        <v>1594</v>
      </c>
      <c r="G111" s="93"/>
      <c r="H111" s="119">
        <f t="shared" si="1"/>
        <v>0</v>
      </c>
      <c r="I111" s="6"/>
      <c r="K111" s="13"/>
    </row>
    <row r="112" spans="1:11" s="4" customFormat="1" ht="31" customHeight="1" outlineLevel="1">
      <c r="A112" s="41" t="s">
        <v>1172</v>
      </c>
      <c r="B112" s="81" t="s">
        <v>1649</v>
      </c>
      <c r="C112" s="82" t="s">
        <v>742</v>
      </c>
      <c r="D112" s="83">
        <v>7.2</v>
      </c>
      <c r="E112" s="84" t="s">
        <v>1650</v>
      </c>
      <c r="F112" s="84" t="s">
        <v>1594</v>
      </c>
      <c r="G112" s="93"/>
      <c r="H112" s="119">
        <f t="shared" si="1"/>
        <v>0</v>
      </c>
      <c r="I112" s="6"/>
      <c r="K112" s="13"/>
    </row>
    <row r="113" spans="1:11" s="4" customFormat="1" ht="31" customHeight="1" outlineLevel="1">
      <c r="A113" s="41" t="s">
        <v>102</v>
      </c>
      <c r="B113" s="81" t="s">
        <v>1614</v>
      </c>
      <c r="C113" s="82" t="s">
        <v>742</v>
      </c>
      <c r="D113" s="83">
        <v>7.2</v>
      </c>
      <c r="E113" s="84" t="s">
        <v>1299</v>
      </c>
      <c r="F113" s="84" t="s">
        <v>1594</v>
      </c>
      <c r="G113" s="93"/>
      <c r="H113" s="119">
        <f t="shared" si="1"/>
        <v>0</v>
      </c>
      <c r="I113" s="6"/>
      <c r="K113" s="13"/>
    </row>
    <row r="114" spans="1:11" s="4" customFormat="1" ht="31" customHeight="1" outlineLevel="1">
      <c r="A114" s="41" t="s">
        <v>2378</v>
      </c>
      <c r="B114" s="81" t="s">
        <v>2379</v>
      </c>
      <c r="C114" s="82" t="s">
        <v>784</v>
      </c>
      <c r="D114" s="83">
        <v>21.6</v>
      </c>
      <c r="E114" s="84" t="s">
        <v>2380</v>
      </c>
      <c r="F114" s="84" t="s">
        <v>1594</v>
      </c>
      <c r="G114" s="93"/>
      <c r="H114" s="119">
        <f t="shared" si="1"/>
        <v>0</v>
      </c>
      <c r="I114" s="6"/>
      <c r="K114" s="13"/>
    </row>
    <row r="115" spans="1:11" s="4" customFormat="1" ht="31" customHeight="1" outlineLevel="1">
      <c r="A115" s="41" t="s">
        <v>103</v>
      </c>
      <c r="B115" s="81" t="s">
        <v>1651</v>
      </c>
      <c r="C115" s="82" t="s">
        <v>785</v>
      </c>
      <c r="D115" s="83">
        <v>21.6</v>
      </c>
      <c r="E115" s="84" t="s">
        <v>1300</v>
      </c>
      <c r="F115" s="84" t="s">
        <v>1594</v>
      </c>
      <c r="G115" s="93"/>
      <c r="H115" s="119">
        <f t="shared" si="1"/>
        <v>0</v>
      </c>
      <c r="I115" s="6"/>
      <c r="K115" s="13"/>
    </row>
    <row r="116" spans="1:11" s="4" customFormat="1" ht="31" customHeight="1" outlineLevel="1">
      <c r="A116" s="41" t="s">
        <v>104</v>
      </c>
      <c r="B116" s="81" t="s">
        <v>1652</v>
      </c>
      <c r="C116" s="82" t="s">
        <v>784</v>
      </c>
      <c r="D116" s="83">
        <v>21.6</v>
      </c>
      <c r="E116" s="84" t="s">
        <v>1301</v>
      </c>
      <c r="F116" s="84" t="s">
        <v>1594</v>
      </c>
      <c r="G116" s="93"/>
      <c r="H116" s="119">
        <f t="shared" si="1"/>
        <v>0</v>
      </c>
      <c r="I116" s="6"/>
      <c r="K116" s="13"/>
    </row>
    <row r="117" spans="1:11" s="4" customFormat="1" ht="31" customHeight="1" outlineLevel="1">
      <c r="A117" s="41" t="s">
        <v>105</v>
      </c>
      <c r="B117" s="81" t="s">
        <v>1615</v>
      </c>
      <c r="C117" s="82" t="s">
        <v>742</v>
      </c>
      <c r="D117" s="83">
        <v>7.2</v>
      </c>
      <c r="E117" s="84" t="s">
        <v>786</v>
      </c>
      <c r="F117" s="84" t="s">
        <v>1594</v>
      </c>
      <c r="G117" s="93"/>
      <c r="H117" s="119">
        <f t="shared" si="1"/>
        <v>0</v>
      </c>
      <c r="I117" s="6"/>
      <c r="K117" s="13"/>
    </row>
    <row r="118" spans="1:11" s="4" customFormat="1" ht="31" customHeight="1" outlineLevel="1">
      <c r="A118" s="41" t="s">
        <v>106</v>
      </c>
      <c r="B118" s="81" t="s">
        <v>1616</v>
      </c>
      <c r="C118" s="82" t="s">
        <v>742</v>
      </c>
      <c r="D118" s="83">
        <v>7.2</v>
      </c>
      <c r="E118" s="84" t="s">
        <v>787</v>
      </c>
      <c r="F118" s="84" t="s">
        <v>1594</v>
      </c>
      <c r="G118" s="93"/>
      <c r="H118" s="119">
        <f t="shared" si="1"/>
        <v>0</v>
      </c>
      <c r="I118" s="6"/>
      <c r="K118" s="13"/>
    </row>
    <row r="119" spans="1:11" ht="31" customHeight="1" outlineLevel="1">
      <c r="A119" s="41" t="s">
        <v>107</v>
      </c>
      <c r="B119" s="81" t="s">
        <v>1653</v>
      </c>
      <c r="C119" s="82" t="s">
        <v>742</v>
      </c>
      <c r="D119" s="83">
        <v>7.2</v>
      </c>
      <c r="E119" s="84" t="s">
        <v>788</v>
      </c>
      <c r="F119" s="84" t="s">
        <v>1594</v>
      </c>
      <c r="G119" s="93"/>
      <c r="H119" s="119">
        <f t="shared" si="1"/>
        <v>0</v>
      </c>
      <c r="I119" s="6"/>
    </row>
    <row r="120" spans="1:11" ht="31" customHeight="1" outlineLevel="1">
      <c r="A120" s="41" t="s">
        <v>108</v>
      </c>
      <c r="B120" s="81" t="s">
        <v>1654</v>
      </c>
      <c r="C120" s="82" t="s">
        <v>742</v>
      </c>
      <c r="D120" s="83">
        <v>7.2</v>
      </c>
      <c r="E120" s="84" t="s">
        <v>789</v>
      </c>
      <c r="F120" s="84" t="s">
        <v>1594</v>
      </c>
      <c r="G120" s="93"/>
      <c r="H120" s="119">
        <f t="shared" si="1"/>
        <v>0</v>
      </c>
      <c r="I120" s="6"/>
    </row>
    <row r="121" spans="1:11" ht="31" customHeight="1" outlineLevel="1">
      <c r="A121" s="41" t="s">
        <v>109</v>
      </c>
      <c r="B121" s="81" t="s">
        <v>1655</v>
      </c>
      <c r="C121" s="82" t="s">
        <v>742</v>
      </c>
      <c r="D121" s="83">
        <v>7.2</v>
      </c>
      <c r="E121" s="84" t="s">
        <v>790</v>
      </c>
      <c r="F121" s="84" t="s">
        <v>1594</v>
      </c>
      <c r="G121" s="93"/>
      <c r="H121" s="119">
        <f t="shared" si="1"/>
        <v>0</v>
      </c>
      <c r="I121" s="6"/>
      <c r="J121" s="7"/>
      <c r="K121" s="8"/>
    </row>
    <row r="122" spans="1:11" ht="31" customHeight="1" outlineLevel="1">
      <c r="A122" s="41" t="s">
        <v>111</v>
      </c>
      <c r="B122" s="81" t="s">
        <v>1656</v>
      </c>
      <c r="C122" s="82" t="s">
        <v>742</v>
      </c>
      <c r="D122" s="83">
        <v>7.2</v>
      </c>
      <c r="E122" s="84" t="s">
        <v>792</v>
      </c>
      <c r="F122" s="84" t="s">
        <v>1594</v>
      </c>
      <c r="G122" s="93"/>
      <c r="H122" s="119">
        <f t="shared" si="1"/>
        <v>0</v>
      </c>
      <c r="I122" s="6"/>
      <c r="J122" s="7"/>
      <c r="K122" s="8"/>
    </row>
    <row r="123" spans="1:11" ht="31" customHeight="1" outlineLevel="1">
      <c r="A123" s="41" t="s">
        <v>110</v>
      </c>
      <c r="B123" s="81" t="s">
        <v>1618</v>
      </c>
      <c r="C123" s="82" t="s">
        <v>742</v>
      </c>
      <c r="D123" s="83">
        <v>7.2</v>
      </c>
      <c r="E123" s="84" t="s">
        <v>791</v>
      </c>
      <c r="F123" s="84" t="s">
        <v>1594</v>
      </c>
      <c r="G123" s="93"/>
      <c r="H123" s="119">
        <f t="shared" si="1"/>
        <v>0</v>
      </c>
      <c r="I123" s="6"/>
      <c r="J123" s="10"/>
      <c r="K123" s="9"/>
    </row>
    <row r="124" spans="1:11" s="4" customFormat="1" ht="31" customHeight="1" outlineLevel="1">
      <c r="A124" s="41" t="s">
        <v>112</v>
      </c>
      <c r="B124" s="81" t="s">
        <v>1619</v>
      </c>
      <c r="C124" s="82" t="s">
        <v>742</v>
      </c>
      <c r="D124" s="83">
        <v>7.2</v>
      </c>
      <c r="E124" s="84" t="s">
        <v>793</v>
      </c>
      <c r="F124" s="84" t="s">
        <v>1594</v>
      </c>
      <c r="G124" s="93"/>
      <c r="H124" s="119">
        <f t="shared" si="1"/>
        <v>0</v>
      </c>
      <c r="I124" s="6"/>
      <c r="K124" s="13"/>
    </row>
    <row r="125" spans="1:11" s="4" customFormat="1" ht="31" customHeight="1" outlineLevel="1">
      <c r="A125" s="41" t="s">
        <v>117</v>
      </c>
      <c r="B125" s="81" t="s">
        <v>1657</v>
      </c>
      <c r="C125" s="82" t="s">
        <v>742</v>
      </c>
      <c r="D125" s="83">
        <v>7.2</v>
      </c>
      <c r="E125" s="84" t="s">
        <v>795</v>
      </c>
      <c r="F125" s="84" t="s">
        <v>1594</v>
      </c>
      <c r="G125" s="93"/>
      <c r="H125" s="119">
        <f t="shared" si="1"/>
        <v>0</v>
      </c>
      <c r="I125" s="6"/>
      <c r="K125" s="13"/>
    </row>
    <row r="126" spans="1:11" s="4" customFormat="1" ht="31" customHeight="1" outlineLevel="1">
      <c r="A126" s="41" t="s">
        <v>735</v>
      </c>
      <c r="B126" s="81" t="s">
        <v>1658</v>
      </c>
      <c r="C126" s="82" t="s">
        <v>784</v>
      </c>
      <c r="D126" s="83">
        <v>74</v>
      </c>
      <c r="E126" s="84" t="s">
        <v>1303</v>
      </c>
      <c r="F126" s="84" t="s">
        <v>1594</v>
      </c>
      <c r="G126" s="93"/>
      <c r="H126" s="119">
        <f t="shared" si="1"/>
        <v>0</v>
      </c>
      <c r="I126" s="6"/>
      <c r="K126" s="13"/>
    </row>
    <row r="127" spans="1:11" s="4" customFormat="1" ht="31" customHeight="1" outlineLevel="1">
      <c r="A127" s="41" t="s">
        <v>113</v>
      </c>
      <c r="B127" s="81" t="s">
        <v>1659</v>
      </c>
      <c r="C127" s="82" t="s">
        <v>784</v>
      </c>
      <c r="D127" s="83">
        <v>28.5</v>
      </c>
      <c r="E127" s="84" t="s">
        <v>1302</v>
      </c>
      <c r="F127" s="84" t="s">
        <v>1594</v>
      </c>
      <c r="G127" s="93"/>
      <c r="H127" s="119">
        <f t="shared" si="1"/>
        <v>0</v>
      </c>
      <c r="I127" s="6"/>
      <c r="K127" s="13"/>
    </row>
    <row r="128" spans="1:11" s="4" customFormat="1" ht="31" customHeight="1" outlineLevel="1">
      <c r="A128" s="41" t="s">
        <v>114</v>
      </c>
      <c r="B128" s="81" t="s">
        <v>1660</v>
      </c>
      <c r="C128" s="82" t="s">
        <v>784</v>
      </c>
      <c r="D128" s="83">
        <v>28.5</v>
      </c>
      <c r="E128" s="84" t="s">
        <v>1661</v>
      </c>
      <c r="F128" s="84" t="s">
        <v>1594</v>
      </c>
      <c r="G128" s="93"/>
      <c r="H128" s="119">
        <f t="shared" si="1"/>
        <v>0</v>
      </c>
      <c r="I128" s="6"/>
      <c r="K128" s="13"/>
    </row>
    <row r="129" spans="1:11" s="4" customFormat="1" ht="31" customHeight="1" outlineLevel="1">
      <c r="A129" s="41" t="s">
        <v>115</v>
      </c>
      <c r="B129" s="81" t="s">
        <v>1662</v>
      </c>
      <c r="C129" s="82" t="s">
        <v>784</v>
      </c>
      <c r="D129" s="83">
        <v>28.5</v>
      </c>
      <c r="E129" s="84" t="s">
        <v>1304</v>
      </c>
      <c r="F129" s="84" t="s">
        <v>1594</v>
      </c>
      <c r="G129" s="93"/>
      <c r="H129" s="119">
        <f t="shared" si="1"/>
        <v>0</v>
      </c>
      <c r="I129" s="6"/>
      <c r="K129" s="13"/>
    </row>
    <row r="130" spans="1:11" s="4" customFormat="1" ht="31" customHeight="1" outlineLevel="1">
      <c r="A130" s="41" t="s">
        <v>116</v>
      </c>
      <c r="B130" s="81" t="s">
        <v>1620</v>
      </c>
      <c r="C130" s="82" t="s">
        <v>742</v>
      </c>
      <c r="D130" s="83">
        <v>7.2</v>
      </c>
      <c r="E130" s="84" t="s">
        <v>794</v>
      </c>
      <c r="F130" s="84" t="s">
        <v>1594</v>
      </c>
      <c r="G130" s="93"/>
      <c r="H130" s="119">
        <f t="shared" si="1"/>
        <v>0</v>
      </c>
      <c r="I130" s="6"/>
      <c r="K130" s="13"/>
    </row>
    <row r="131" spans="1:11" s="4" customFormat="1" ht="31" customHeight="1" outlineLevel="1">
      <c r="A131" s="41" t="s">
        <v>118</v>
      </c>
      <c r="B131" s="81" t="s">
        <v>1663</v>
      </c>
      <c r="C131" s="82" t="s">
        <v>742</v>
      </c>
      <c r="D131" s="83">
        <v>7.2</v>
      </c>
      <c r="E131" s="84" t="s">
        <v>796</v>
      </c>
      <c r="F131" s="84" t="s">
        <v>1594</v>
      </c>
      <c r="G131" s="93"/>
      <c r="H131" s="119">
        <f t="shared" si="1"/>
        <v>0</v>
      </c>
      <c r="I131" s="6"/>
      <c r="K131" s="13"/>
    </row>
    <row r="132" spans="1:11" s="4" customFormat="1" ht="31" customHeight="1" outlineLevel="1">
      <c r="A132" s="41" t="s">
        <v>119</v>
      </c>
      <c r="B132" s="81" t="s">
        <v>1664</v>
      </c>
      <c r="C132" s="82" t="s">
        <v>742</v>
      </c>
      <c r="D132" s="83">
        <v>7.2</v>
      </c>
      <c r="E132" s="84" t="s">
        <v>797</v>
      </c>
      <c r="F132" s="84" t="s">
        <v>1594</v>
      </c>
      <c r="G132" s="93"/>
      <c r="H132" s="119">
        <f t="shared" si="1"/>
        <v>0</v>
      </c>
      <c r="I132" s="6"/>
      <c r="K132" s="13"/>
    </row>
    <row r="133" spans="1:11" s="4" customFormat="1" ht="31" customHeight="1" outlineLevel="1">
      <c r="A133" s="41" t="s">
        <v>120</v>
      </c>
      <c r="B133" s="81" t="s">
        <v>1665</v>
      </c>
      <c r="C133" s="82" t="s">
        <v>742</v>
      </c>
      <c r="D133" s="83">
        <v>7.2</v>
      </c>
      <c r="E133" s="84" t="s">
        <v>1305</v>
      </c>
      <c r="F133" s="84" t="s">
        <v>1594</v>
      </c>
      <c r="G133" s="93"/>
      <c r="H133" s="119">
        <f t="shared" si="1"/>
        <v>0</v>
      </c>
      <c r="I133" s="6"/>
      <c r="K133" s="13"/>
    </row>
    <row r="134" spans="1:11" s="4" customFormat="1" ht="31" customHeight="1" outlineLevel="1">
      <c r="A134" s="41" t="s">
        <v>121</v>
      </c>
      <c r="B134" s="81" t="s">
        <v>1666</v>
      </c>
      <c r="C134" s="82" t="s">
        <v>742</v>
      </c>
      <c r="D134" s="83">
        <v>4.2</v>
      </c>
      <c r="E134" s="84" t="s">
        <v>798</v>
      </c>
      <c r="F134" s="84" t="s">
        <v>1594</v>
      </c>
      <c r="G134" s="93"/>
      <c r="H134" s="119">
        <f t="shared" ref="H134:H197" si="2">D134*G134</f>
        <v>0</v>
      </c>
      <c r="I134" s="6"/>
      <c r="K134" s="13"/>
    </row>
    <row r="135" spans="1:11" s="4" customFormat="1" ht="31" customHeight="1" outlineLevel="1">
      <c r="A135" s="41" t="s">
        <v>122</v>
      </c>
      <c r="B135" s="81" t="s">
        <v>1667</v>
      </c>
      <c r="C135" s="82" t="s">
        <v>742</v>
      </c>
      <c r="D135" s="83">
        <v>4.2</v>
      </c>
      <c r="E135" s="84" t="s">
        <v>799</v>
      </c>
      <c r="F135" s="84" t="s">
        <v>1594</v>
      </c>
      <c r="G135" s="93"/>
      <c r="H135" s="119">
        <f t="shared" si="2"/>
        <v>0</v>
      </c>
      <c r="I135" s="6"/>
      <c r="K135" s="13"/>
    </row>
    <row r="136" spans="1:11" s="4" customFormat="1" ht="31" customHeight="1" outlineLevel="1">
      <c r="A136" s="41" t="s">
        <v>123</v>
      </c>
      <c r="B136" s="81" t="s">
        <v>1668</v>
      </c>
      <c r="C136" s="82" t="s">
        <v>742</v>
      </c>
      <c r="D136" s="83">
        <v>4.2</v>
      </c>
      <c r="E136" s="84" t="s">
        <v>800</v>
      </c>
      <c r="F136" s="84" t="s">
        <v>1594</v>
      </c>
      <c r="G136" s="93"/>
      <c r="H136" s="119">
        <f t="shared" si="2"/>
        <v>0</v>
      </c>
      <c r="I136" s="6"/>
      <c r="K136" s="13"/>
    </row>
    <row r="137" spans="1:11" s="4" customFormat="1" ht="31" customHeight="1" outlineLevel="1">
      <c r="A137" s="41" t="s">
        <v>124</v>
      </c>
      <c r="B137" s="81" t="s">
        <v>1666</v>
      </c>
      <c r="C137" s="82" t="s">
        <v>742</v>
      </c>
      <c r="D137" s="83">
        <v>5.8</v>
      </c>
      <c r="E137" s="84" t="s">
        <v>1306</v>
      </c>
      <c r="F137" s="84" t="s">
        <v>1594</v>
      </c>
      <c r="G137" s="93"/>
      <c r="H137" s="119">
        <f t="shared" si="2"/>
        <v>0</v>
      </c>
      <c r="I137" s="6"/>
      <c r="K137" s="13"/>
    </row>
    <row r="138" spans="1:11" s="4" customFormat="1" ht="31" customHeight="1" outlineLevel="1">
      <c r="A138" s="41" t="s">
        <v>125</v>
      </c>
      <c r="B138" s="81" t="s">
        <v>1667</v>
      </c>
      <c r="C138" s="82" t="s">
        <v>742</v>
      </c>
      <c r="D138" s="83">
        <v>5.8</v>
      </c>
      <c r="E138" s="84" t="s">
        <v>1307</v>
      </c>
      <c r="F138" s="84" t="s">
        <v>1594</v>
      </c>
      <c r="G138" s="93"/>
      <c r="H138" s="119">
        <f t="shared" si="2"/>
        <v>0</v>
      </c>
      <c r="I138" s="6"/>
      <c r="K138" s="13"/>
    </row>
    <row r="139" spans="1:11" s="4" customFormat="1" ht="31" customHeight="1" outlineLevel="1">
      <c r="A139" s="41" t="s">
        <v>126</v>
      </c>
      <c r="B139" s="81" t="s">
        <v>1668</v>
      </c>
      <c r="C139" s="82" t="s">
        <v>742</v>
      </c>
      <c r="D139" s="83">
        <v>5.8</v>
      </c>
      <c r="E139" s="84" t="s">
        <v>1308</v>
      </c>
      <c r="F139" s="84" t="s">
        <v>1594</v>
      </c>
      <c r="G139" s="93"/>
      <c r="H139" s="119">
        <f t="shared" si="2"/>
        <v>0</v>
      </c>
      <c r="I139" s="6"/>
      <c r="K139" s="13"/>
    </row>
    <row r="140" spans="1:11" s="4" customFormat="1" ht="31" customHeight="1" outlineLevel="1">
      <c r="A140" s="41" t="s">
        <v>127</v>
      </c>
      <c r="B140" s="81" t="s">
        <v>1669</v>
      </c>
      <c r="C140" s="82" t="s">
        <v>774</v>
      </c>
      <c r="D140" s="83">
        <v>16</v>
      </c>
      <c r="E140" s="84" t="s">
        <v>801</v>
      </c>
      <c r="F140" s="84" t="s">
        <v>1594</v>
      </c>
      <c r="G140" s="93"/>
      <c r="H140" s="119">
        <f t="shared" si="2"/>
        <v>0</v>
      </c>
      <c r="I140" s="6"/>
      <c r="K140" s="13"/>
    </row>
    <row r="141" spans="1:11" s="4" customFormat="1" ht="31" customHeight="1" outlineLevel="1">
      <c r="A141" s="41" t="s">
        <v>128</v>
      </c>
      <c r="B141" s="81" t="s">
        <v>1670</v>
      </c>
      <c r="C141" s="82" t="s">
        <v>774</v>
      </c>
      <c r="D141" s="83">
        <v>16</v>
      </c>
      <c r="E141" s="84" t="s">
        <v>1671</v>
      </c>
      <c r="F141" s="84" t="s">
        <v>1594</v>
      </c>
      <c r="G141" s="93"/>
      <c r="H141" s="119">
        <f t="shared" si="2"/>
        <v>0</v>
      </c>
      <c r="I141" s="6"/>
      <c r="K141" s="13"/>
    </row>
    <row r="142" spans="1:11" s="4" customFormat="1" ht="31" customHeight="1" outlineLevel="1">
      <c r="A142" s="41" t="s">
        <v>129</v>
      </c>
      <c r="B142" s="81" t="s">
        <v>1666</v>
      </c>
      <c r="C142" s="82" t="s">
        <v>742</v>
      </c>
      <c r="D142" s="83">
        <v>7.2</v>
      </c>
      <c r="E142" s="84" t="s">
        <v>802</v>
      </c>
      <c r="F142" s="84" t="s">
        <v>1594</v>
      </c>
      <c r="G142" s="93"/>
      <c r="H142" s="119">
        <f t="shared" si="2"/>
        <v>0</v>
      </c>
      <c r="I142" s="6"/>
      <c r="K142" s="13"/>
    </row>
    <row r="143" spans="1:11" s="4" customFormat="1" ht="31" customHeight="1" outlineLevel="1">
      <c r="A143" s="41" t="s">
        <v>130</v>
      </c>
      <c r="B143" s="81" t="s">
        <v>1667</v>
      </c>
      <c r="C143" s="82" t="s">
        <v>742</v>
      </c>
      <c r="D143" s="83">
        <v>7.2</v>
      </c>
      <c r="E143" s="84" t="s">
        <v>803</v>
      </c>
      <c r="F143" s="84" t="s">
        <v>1594</v>
      </c>
      <c r="G143" s="93"/>
      <c r="H143" s="119">
        <f t="shared" si="2"/>
        <v>0</v>
      </c>
      <c r="I143" s="6"/>
      <c r="K143" s="13"/>
    </row>
    <row r="144" spans="1:11" s="4" customFormat="1" ht="31" customHeight="1" outlineLevel="1">
      <c r="A144" s="41" t="s">
        <v>131</v>
      </c>
      <c r="B144" s="81" t="s">
        <v>1668</v>
      </c>
      <c r="C144" s="82" t="s">
        <v>742</v>
      </c>
      <c r="D144" s="83">
        <v>7.2</v>
      </c>
      <c r="E144" s="84" t="s">
        <v>804</v>
      </c>
      <c r="F144" s="84" t="s">
        <v>1594</v>
      </c>
      <c r="G144" s="93"/>
      <c r="H144" s="119">
        <f t="shared" si="2"/>
        <v>0</v>
      </c>
      <c r="I144" s="6"/>
      <c r="K144" s="13"/>
    </row>
    <row r="145" spans="1:11" s="4" customFormat="1" ht="31" customHeight="1" outlineLevel="1">
      <c r="A145" s="41" t="s">
        <v>132</v>
      </c>
      <c r="B145" s="81" t="s">
        <v>1672</v>
      </c>
      <c r="C145" s="82" t="s">
        <v>742</v>
      </c>
      <c r="D145" s="83">
        <v>7.2</v>
      </c>
      <c r="E145" s="84" t="s">
        <v>805</v>
      </c>
      <c r="F145" s="84" t="s">
        <v>1594</v>
      </c>
      <c r="G145" s="93"/>
      <c r="H145" s="119">
        <f t="shared" si="2"/>
        <v>0</v>
      </c>
      <c r="I145" s="6"/>
      <c r="K145" s="13"/>
    </row>
    <row r="146" spans="1:11" s="4" customFormat="1" ht="31" customHeight="1" outlineLevel="1">
      <c r="A146" s="41" t="s">
        <v>133</v>
      </c>
      <c r="B146" s="81" t="s">
        <v>1673</v>
      </c>
      <c r="C146" s="82" t="s">
        <v>742</v>
      </c>
      <c r="D146" s="83">
        <v>7.2</v>
      </c>
      <c r="E146" s="84" t="s">
        <v>806</v>
      </c>
      <c r="F146" s="84" t="s">
        <v>1594</v>
      </c>
      <c r="G146" s="93"/>
      <c r="H146" s="119">
        <f t="shared" si="2"/>
        <v>0</v>
      </c>
      <c r="I146" s="6"/>
      <c r="K146" s="13"/>
    </row>
    <row r="147" spans="1:11" s="4" customFormat="1" ht="31" customHeight="1" outlineLevel="1">
      <c r="A147" s="41" t="s">
        <v>134</v>
      </c>
      <c r="B147" s="81" t="s">
        <v>1666</v>
      </c>
      <c r="C147" s="82" t="s">
        <v>742</v>
      </c>
      <c r="D147" s="83">
        <v>7.9</v>
      </c>
      <c r="E147" s="84" t="s">
        <v>807</v>
      </c>
      <c r="F147" s="84" t="s">
        <v>1594</v>
      </c>
      <c r="G147" s="93"/>
      <c r="H147" s="119">
        <f t="shared" si="2"/>
        <v>0</v>
      </c>
      <c r="I147" s="6"/>
      <c r="K147" s="13"/>
    </row>
    <row r="148" spans="1:11" s="4" customFormat="1" ht="31" customHeight="1" outlineLevel="1">
      <c r="A148" s="41" t="s">
        <v>135</v>
      </c>
      <c r="B148" s="81" t="s">
        <v>1667</v>
      </c>
      <c r="C148" s="82" t="s">
        <v>742</v>
      </c>
      <c r="D148" s="83">
        <v>7.9</v>
      </c>
      <c r="E148" s="84" t="s">
        <v>808</v>
      </c>
      <c r="F148" s="84" t="s">
        <v>1594</v>
      </c>
      <c r="G148" s="93"/>
      <c r="H148" s="119">
        <f t="shared" si="2"/>
        <v>0</v>
      </c>
      <c r="I148" s="6"/>
      <c r="K148" s="13"/>
    </row>
    <row r="149" spans="1:11" s="4" customFormat="1" ht="31" customHeight="1" outlineLevel="1">
      <c r="A149" s="41" t="s">
        <v>136</v>
      </c>
      <c r="B149" s="81" t="s">
        <v>1668</v>
      </c>
      <c r="C149" s="82" t="s">
        <v>742</v>
      </c>
      <c r="D149" s="83">
        <v>7.9</v>
      </c>
      <c r="E149" s="84" t="s">
        <v>809</v>
      </c>
      <c r="F149" s="84" t="s">
        <v>1594</v>
      </c>
      <c r="G149" s="93"/>
      <c r="H149" s="119">
        <f t="shared" si="2"/>
        <v>0</v>
      </c>
      <c r="I149" s="6"/>
      <c r="K149" s="13"/>
    </row>
    <row r="150" spans="1:11" s="4" customFormat="1" ht="31" customHeight="1" outlineLevel="1">
      <c r="A150" s="41" t="s">
        <v>137</v>
      </c>
      <c r="B150" s="81" t="s">
        <v>1674</v>
      </c>
      <c r="C150" s="82" t="s">
        <v>742</v>
      </c>
      <c r="D150" s="83">
        <v>7.9</v>
      </c>
      <c r="E150" s="84" t="s">
        <v>810</v>
      </c>
      <c r="F150" s="84" t="s">
        <v>1594</v>
      </c>
      <c r="G150" s="93"/>
      <c r="H150" s="119">
        <f t="shared" si="2"/>
        <v>0</v>
      </c>
      <c r="I150" s="6"/>
      <c r="K150" s="13"/>
    </row>
    <row r="151" spans="1:11" s="4" customFormat="1" ht="31" customHeight="1" outlineLevel="1">
      <c r="A151" s="41" t="s">
        <v>138</v>
      </c>
      <c r="B151" s="81" t="s">
        <v>1675</v>
      </c>
      <c r="C151" s="82" t="s">
        <v>742</v>
      </c>
      <c r="D151" s="83">
        <v>7.9</v>
      </c>
      <c r="E151" s="84" t="s">
        <v>811</v>
      </c>
      <c r="F151" s="84" t="s">
        <v>1594</v>
      </c>
      <c r="G151" s="93"/>
      <c r="H151" s="119">
        <f t="shared" si="2"/>
        <v>0</v>
      </c>
      <c r="I151" s="6"/>
      <c r="K151" s="13"/>
    </row>
    <row r="152" spans="1:11" s="4" customFormat="1" ht="31" customHeight="1" outlineLevel="1">
      <c r="A152" s="41" t="s">
        <v>139</v>
      </c>
      <c r="B152" s="81" t="s">
        <v>1676</v>
      </c>
      <c r="C152" s="82" t="s">
        <v>742</v>
      </c>
      <c r="D152" s="83">
        <v>7.9</v>
      </c>
      <c r="E152" s="84" t="s">
        <v>812</v>
      </c>
      <c r="F152" s="84" t="s">
        <v>1594</v>
      </c>
      <c r="G152" s="93"/>
      <c r="H152" s="119">
        <f t="shared" si="2"/>
        <v>0</v>
      </c>
      <c r="I152" s="6"/>
      <c r="K152" s="13"/>
    </row>
    <row r="153" spans="1:11" s="4" customFormat="1" ht="31" customHeight="1" outlineLevel="1">
      <c r="A153" s="41" t="s">
        <v>140</v>
      </c>
      <c r="B153" s="81" t="s">
        <v>1677</v>
      </c>
      <c r="C153" s="82" t="s">
        <v>742</v>
      </c>
      <c r="D153" s="83">
        <v>6.5</v>
      </c>
      <c r="E153" s="84" t="s">
        <v>813</v>
      </c>
      <c r="F153" s="84" t="s">
        <v>1644</v>
      </c>
      <c r="G153" s="93"/>
      <c r="H153" s="119">
        <f t="shared" si="2"/>
        <v>0</v>
      </c>
      <c r="I153" s="6"/>
      <c r="K153" s="13"/>
    </row>
    <row r="154" spans="1:11" s="4" customFormat="1" ht="31" customHeight="1" outlineLevel="1">
      <c r="A154" s="41" t="s">
        <v>141</v>
      </c>
      <c r="B154" s="81" t="s">
        <v>1678</v>
      </c>
      <c r="C154" s="82" t="s">
        <v>742</v>
      </c>
      <c r="D154" s="83">
        <v>1.8</v>
      </c>
      <c r="E154" s="84" t="s">
        <v>814</v>
      </c>
      <c r="F154" s="84" t="s">
        <v>1594</v>
      </c>
      <c r="G154" s="93"/>
      <c r="H154" s="119">
        <f t="shared" si="2"/>
        <v>0</v>
      </c>
      <c r="I154" s="6"/>
      <c r="K154" s="13"/>
    </row>
    <row r="155" spans="1:11" s="4" customFormat="1" ht="31" customHeight="1" outlineLevel="1">
      <c r="A155" s="41" t="s">
        <v>142</v>
      </c>
      <c r="B155" s="81" t="s">
        <v>1679</v>
      </c>
      <c r="C155" s="82" t="s">
        <v>742</v>
      </c>
      <c r="D155" s="83">
        <v>1.8</v>
      </c>
      <c r="E155" s="84" t="s">
        <v>815</v>
      </c>
      <c r="F155" s="84" t="s">
        <v>1594</v>
      </c>
      <c r="G155" s="93"/>
      <c r="H155" s="119">
        <f t="shared" si="2"/>
        <v>0</v>
      </c>
      <c r="I155" s="6"/>
      <c r="K155" s="13"/>
    </row>
    <row r="156" spans="1:11" s="4" customFormat="1" ht="31" customHeight="1" outlineLevel="1">
      <c r="A156" s="41" t="s">
        <v>143</v>
      </c>
      <c r="B156" s="81" t="s">
        <v>1680</v>
      </c>
      <c r="C156" s="82" t="s">
        <v>742</v>
      </c>
      <c r="D156" s="83">
        <v>1.8</v>
      </c>
      <c r="E156" s="84" t="s">
        <v>816</v>
      </c>
      <c r="F156" s="84" t="s">
        <v>1594</v>
      </c>
      <c r="G156" s="93"/>
      <c r="H156" s="119">
        <f t="shared" si="2"/>
        <v>0</v>
      </c>
      <c r="I156" s="6"/>
      <c r="K156" s="13"/>
    </row>
    <row r="157" spans="1:11" s="4" customFormat="1" ht="31" customHeight="1" outlineLevel="1">
      <c r="A157" s="41" t="s">
        <v>144</v>
      </c>
      <c r="B157" s="81" t="s">
        <v>1681</v>
      </c>
      <c r="C157" s="82" t="s">
        <v>742</v>
      </c>
      <c r="D157" s="83">
        <v>1.8</v>
      </c>
      <c r="E157" s="84" t="s">
        <v>817</v>
      </c>
      <c r="F157" s="84" t="s">
        <v>1594</v>
      </c>
      <c r="G157" s="93"/>
      <c r="H157" s="119">
        <f t="shared" si="2"/>
        <v>0</v>
      </c>
      <c r="I157" s="6"/>
      <c r="K157" s="13"/>
    </row>
    <row r="158" spans="1:11" s="4" customFormat="1" ht="31" customHeight="1" outlineLevel="1">
      <c r="A158" s="41" t="s">
        <v>145</v>
      </c>
      <c r="B158" s="81" t="s">
        <v>1682</v>
      </c>
      <c r="C158" s="82" t="s">
        <v>742</v>
      </c>
      <c r="D158" s="83">
        <v>1.8</v>
      </c>
      <c r="E158" s="84" t="s">
        <v>818</v>
      </c>
      <c r="F158" s="84" t="s">
        <v>1594</v>
      </c>
      <c r="G158" s="93"/>
      <c r="H158" s="119">
        <f t="shared" si="2"/>
        <v>0</v>
      </c>
      <c r="I158" s="6"/>
      <c r="K158" s="13"/>
    </row>
    <row r="159" spans="1:11" s="4" customFormat="1" ht="31" customHeight="1" outlineLevel="1">
      <c r="A159" s="41" t="s">
        <v>146</v>
      </c>
      <c r="B159" s="81" t="s">
        <v>1683</v>
      </c>
      <c r="C159" s="82" t="s">
        <v>742</v>
      </c>
      <c r="D159" s="83">
        <v>1.8</v>
      </c>
      <c r="E159" s="84" t="s">
        <v>819</v>
      </c>
      <c r="F159" s="84" t="s">
        <v>1594</v>
      </c>
      <c r="G159" s="93"/>
      <c r="H159" s="119">
        <f t="shared" si="2"/>
        <v>0</v>
      </c>
      <c r="I159" s="6"/>
      <c r="K159" s="13"/>
    </row>
    <row r="160" spans="1:11" s="4" customFormat="1" ht="31" customHeight="1" outlineLevel="1">
      <c r="A160" s="41" t="s">
        <v>147</v>
      </c>
      <c r="B160" s="81" t="s">
        <v>1684</v>
      </c>
      <c r="C160" s="82" t="s">
        <v>742</v>
      </c>
      <c r="D160" s="83">
        <v>1.8</v>
      </c>
      <c r="E160" s="84" t="s">
        <v>820</v>
      </c>
      <c r="F160" s="84" t="s">
        <v>1594</v>
      </c>
      <c r="G160" s="93"/>
      <c r="H160" s="119">
        <f t="shared" si="2"/>
        <v>0</v>
      </c>
      <c r="I160" s="6"/>
      <c r="K160" s="13"/>
    </row>
    <row r="161" spans="1:11" s="4" customFormat="1" ht="31" customHeight="1" outlineLevel="1">
      <c r="A161" s="41" t="s">
        <v>148</v>
      </c>
      <c r="B161" s="81" t="s">
        <v>1685</v>
      </c>
      <c r="C161" s="82" t="s">
        <v>742</v>
      </c>
      <c r="D161" s="83">
        <v>1.8</v>
      </c>
      <c r="E161" s="84" t="s">
        <v>821</v>
      </c>
      <c r="F161" s="84" t="s">
        <v>1594</v>
      </c>
      <c r="G161" s="93"/>
      <c r="H161" s="119">
        <f t="shared" si="2"/>
        <v>0</v>
      </c>
      <c r="I161" s="6"/>
      <c r="K161" s="13"/>
    </row>
    <row r="162" spans="1:11" s="4" customFormat="1" ht="31" customHeight="1" outlineLevel="1">
      <c r="A162" s="41" t="s">
        <v>149</v>
      </c>
      <c r="B162" s="81" t="s">
        <v>1678</v>
      </c>
      <c r="C162" s="82" t="s">
        <v>742</v>
      </c>
      <c r="D162" s="83">
        <v>1.9</v>
      </c>
      <c r="E162" s="84" t="s">
        <v>822</v>
      </c>
      <c r="F162" s="84" t="s">
        <v>1594</v>
      </c>
      <c r="G162" s="93"/>
      <c r="H162" s="119">
        <f t="shared" si="2"/>
        <v>0</v>
      </c>
      <c r="I162" s="6"/>
      <c r="K162" s="13"/>
    </row>
    <row r="163" spans="1:11" s="4" customFormat="1" ht="31" customHeight="1" outlineLevel="1">
      <c r="A163" s="41" t="s">
        <v>150</v>
      </c>
      <c r="B163" s="81" t="s">
        <v>1679</v>
      </c>
      <c r="C163" s="82" t="s">
        <v>742</v>
      </c>
      <c r="D163" s="83">
        <v>1.9</v>
      </c>
      <c r="E163" s="84" t="s">
        <v>823</v>
      </c>
      <c r="F163" s="84" t="s">
        <v>1594</v>
      </c>
      <c r="G163" s="93"/>
      <c r="H163" s="119">
        <f t="shared" si="2"/>
        <v>0</v>
      </c>
      <c r="I163" s="6"/>
      <c r="K163" s="13"/>
    </row>
    <row r="164" spans="1:11" s="4" customFormat="1" ht="31" customHeight="1" outlineLevel="1">
      <c r="A164" s="41" t="s">
        <v>151</v>
      </c>
      <c r="B164" s="81" t="s">
        <v>1680</v>
      </c>
      <c r="C164" s="82" t="s">
        <v>742</v>
      </c>
      <c r="D164" s="83">
        <v>1.9</v>
      </c>
      <c r="E164" s="84" t="s">
        <v>824</v>
      </c>
      <c r="F164" s="84" t="s">
        <v>1594</v>
      </c>
      <c r="G164" s="93"/>
      <c r="H164" s="119">
        <f t="shared" si="2"/>
        <v>0</v>
      </c>
      <c r="I164" s="6"/>
      <c r="K164" s="13"/>
    </row>
    <row r="165" spans="1:11" s="4" customFormat="1" ht="31" customHeight="1" outlineLevel="1">
      <c r="A165" s="41" t="s">
        <v>152</v>
      </c>
      <c r="B165" s="81" t="s">
        <v>1681</v>
      </c>
      <c r="C165" s="82" t="s">
        <v>742</v>
      </c>
      <c r="D165" s="83">
        <v>1.9</v>
      </c>
      <c r="E165" s="84" t="s">
        <v>825</v>
      </c>
      <c r="F165" s="84" t="s">
        <v>1594</v>
      </c>
      <c r="G165" s="93"/>
      <c r="H165" s="119">
        <f t="shared" si="2"/>
        <v>0</v>
      </c>
      <c r="I165" s="6"/>
      <c r="K165" s="13"/>
    </row>
    <row r="166" spans="1:11" s="4" customFormat="1" ht="31" customHeight="1" outlineLevel="1">
      <c r="A166" s="41" t="s">
        <v>153</v>
      </c>
      <c r="B166" s="81" t="s">
        <v>1682</v>
      </c>
      <c r="C166" s="82" t="s">
        <v>742</v>
      </c>
      <c r="D166" s="83">
        <v>1.9</v>
      </c>
      <c r="E166" s="84" t="s">
        <v>826</v>
      </c>
      <c r="F166" s="84" t="s">
        <v>1594</v>
      </c>
      <c r="G166" s="93"/>
      <c r="H166" s="119">
        <f t="shared" si="2"/>
        <v>0</v>
      </c>
      <c r="I166" s="6"/>
      <c r="K166" s="13"/>
    </row>
    <row r="167" spans="1:11" s="4" customFormat="1" ht="31" customHeight="1" outlineLevel="1">
      <c r="A167" s="41" t="s">
        <v>154</v>
      </c>
      <c r="B167" s="81" t="s">
        <v>1683</v>
      </c>
      <c r="C167" s="82" t="s">
        <v>742</v>
      </c>
      <c r="D167" s="83">
        <v>1.9</v>
      </c>
      <c r="E167" s="84" t="s">
        <v>827</v>
      </c>
      <c r="F167" s="84" t="s">
        <v>1594</v>
      </c>
      <c r="G167" s="93"/>
      <c r="H167" s="119">
        <f t="shared" si="2"/>
        <v>0</v>
      </c>
      <c r="I167" s="6"/>
      <c r="K167" s="13"/>
    </row>
    <row r="168" spans="1:11" s="4" customFormat="1" ht="31" customHeight="1" outlineLevel="1">
      <c r="A168" s="41" t="s">
        <v>155</v>
      </c>
      <c r="B168" s="81" t="s">
        <v>1684</v>
      </c>
      <c r="C168" s="82" t="s">
        <v>742</v>
      </c>
      <c r="D168" s="83">
        <v>1.9</v>
      </c>
      <c r="E168" s="84" t="s">
        <v>828</v>
      </c>
      <c r="F168" s="84" t="s">
        <v>1594</v>
      </c>
      <c r="G168" s="93"/>
      <c r="H168" s="119">
        <f t="shared" si="2"/>
        <v>0</v>
      </c>
      <c r="I168" s="6"/>
      <c r="K168" s="13"/>
    </row>
    <row r="169" spans="1:11" s="4" customFormat="1" ht="31" customHeight="1" outlineLevel="1">
      <c r="A169" s="41" t="s">
        <v>156</v>
      </c>
      <c r="B169" s="81" t="s">
        <v>1685</v>
      </c>
      <c r="C169" s="82" t="s">
        <v>742</v>
      </c>
      <c r="D169" s="83">
        <v>1.9</v>
      </c>
      <c r="E169" s="84" t="s">
        <v>829</v>
      </c>
      <c r="F169" s="84" t="s">
        <v>1594</v>
      </c>
      <c r="G169" s="93"/>
      <c r="H169" s="119">
        <f t="shared" si="2"/>
        <v>0</v>
      </c>
      <c r="I169" s="6"/>
      <c r="K169" s="13"/>
    </row>
    <row r="170" spans="1:11" s="4" customFormat="1" ht="31" customHeight="1" outlineLevel="1">
      <c r="A170" s="41" t="s">
        <v>157</v>
      </c>
      <c r="B170" s="81" t="s">
        <v>1686</v>
      </c>
      <c r="C170" s="82" t="s">
        <v>742</v>
      </c>
      <c r="D170" s="83">
        <v>3.9</v>
      </c>
      <c r="E170" s="84" t="s">
        <v>1687</v>
      </c>
      <c r="F170" s="84" t="s">
        <v>1594</v>
      </c>
      <c r="G170" s="93"/>
      <c r="H170" s="119">
        <f t="shared" si="2"/>
        <v>0</v>
      </c>
      <c r="I170" s="6"/>
      <c r="K170" s="13"/>
    </row>
    <row r="171" spans="1:11" s="4" customFormat="1" ht="31" customHeight="1" outlineLevel="1">
      <c r="A171" s="41" t="s">
        <v>158</v>
      </c>
      <c r="B171" s="81" t="s">
        <v>1688</v>
      </c>
      <c r="C171" s="82" t="s">
        <v>742</v>
      </c>
      <c r="D171" s="83">
        <v>3.9</v>
      </c>
      <c r="E171" s="84" t="s">
        <v>830</v>
      </c>
      <c r="F171" s="84" t="s">
        <v>1594</v>
      </c>
      <c r="G171" s="93"/>
      <c r="H171" s="119">
        <f t="shared" si="2"/>
        <v>0</v>
      </c>
      <c r="I171" s="6"/>
      <c r="K171" s="13"/>
    </row>
    <row r="172" spans="1:11" s="4" customFormat="1" ht="31" customHeight="1" outlineLevel="1">
      <c r="A172" s="41" t="s">
        <v>1173</v>
      </c>
      <c r="B172" s="81" t="s">
        <v>1689</v>
      </c>
      <c r="C172" s="82" t="s">
        <v>742</v>
      </c>
      <c r="D172" s="83">
        <v>1</v>
      </c>
      <c r="E172" s="122" t="s">
        <v>2381</v>
      </c>
      <c r="F172" s="84" t="s">
        <v>1604</v>
      </c>
      <c r="G172" s="93"/>
      <c r="H172" s="119">
        <f t="shared" si="2"/>
        <v>0</v>
      </c>
      <c r="I172" s="6"/>
      <c r="K172" s="13"/>
    </row>
    <row r="173" spans="1:11" s="4" customFormat="1" ht="31" customHeight="1" outlineLevel="1">
      <c r="A173" s="41" t="s">
        <v>1174</v>
      </c>
      <c r="B173" s="81" t="s">
        <v>1691</v>
      </c>
      <c r="C173" s="82" t="s">
        <v>742</v>
      </c>
      <c r="D173" s="83">
        <v>1</v>
      </c>
      <c r="E173" s="122" t="s">
        <v>2382</v>
      </c>
      <c r="F173" s="84" t="s">
        <v>1692</v>
      </c>
      <c r="G173" s="93"/>
      <c r="H173" s="119">
        <f t="shared" si="2"/>
        <v>0</v>
      </c>
      <c r="I173" s="6"/>
      <c r="K173" s="13"/>
    </row>
    <row r="174" spans="1:11" s="4" customFormat="1" ht="31" customHeight="1" outlineLevel="1">
      <c r="A174" s="41" t="s">
        <v>1175</v>
      </c>
      <c r="B174" s="81" t="s">
        <v>1693</v>
      </c>
      <c r="C174" s="82" t="s">
        <v>742</v>
      </c>
      <c r="D174" s="83">
        <v>1</v>
      </c>
      <c r="E174" s="122" t="s">
        <v>2383</v>
      </c>
      <c r="F174" s="84" t="s">
        <v>1604</v>
      </c>
      <c r="G174" s="93"/>
      <c r="H174" s="119">
        <f t="shared" si="2"/>
        <v>0</v>
      </c>
      <c r="I174" s="6"/>
      <c r="K174" s="13"/>
    </row>
    <row r="175" spans="1:11" s="4" customFormat="1" ht="31" customHeight="1" outlineLevel="1">
      <c r="A175" s="41" t="s">
        <v>1176</v>
      </c>
      <c r="B175" s="81" t="s">
        <v>1694</v>
      </c>
      <c r="C175" s="82" t="s">
        <v>742</v>
      </c>
      <c r="D175" s="83">
        <v>1</v>
      </c>
      <c r="E175" s="122" t="s">
        <v>2384</v>
      </c>
      <c r="F175" s="84" t="s">
        <v>1604</v>
      </c>
      <c r="G175" s="93"/>
      <c r="H175" s="119">
        <f t="shared" si="2"/>
        <v>0</v>
      </c>
      <c r="I175" s="6"/>
      <c r="K175" s="13"/>
    </row>
    <row r="176" spans="1:11" s="4" customFormat="1" ht="31" customHeight="1" outlineLevel="1">
      <c r="A176" s="41" t="s">
        <v>1177</v>
      </c>
      <c r="B176" s="81" t="s">
        <v>1695</v>
      </c>
      <c r="C176" s="82" t="s">
        <v>742</v>
      </c>
      <c r="D176" s="83">
        <v>1</v>
      </c>
      <c r="E176" s="122" t="s">
        <v>2385</v>
      </c>
      <c r="F176" s="84" t="s">
        <v>1604</v>
      </c>
      <c r="G176" s="93"/>
      <c r="H176" s="119">
        <f t="shared" si="2"/>
        <v>0</v>
      </c>
      <c r="I176" s="6"/>
      <c r="K176" s="13"/>
    </row>
    <row r="177" spans="1:11" s="4" customFormat="1" ht="31" customHeight="1" outlineLevel="1">
      <c r="A177" s="41" t="s">
        <v>1178</v>
      </c>
      <c r="B177" s="81" t="s">
        <v>1696</v>
      </c>
      <c r="C177" s="82" t="s">
        <v>742</v>
      </c>
      <c r="D177" s="83">
        <v>1</v>
      </c>
      <c r="E177" s="122" t="s">
        <v>2386</v>
      </c>
      <c r="F177" s="84" t="s">
        <v>1604</v>
      </c>
      <c r="G177" s="93"/>
      <c r="H177" s="119">
        <f t="shared" si="2"/>
        <v>0</v>
      </c>
      <c r="I177" s="6"/>
      <c r="K177" s="13"/>
    </row>
    <row r="178" spans="1:11" s="4" customFormat="1" ht="31" customHeight="1" outlineLevel="1">
      <c r="A178" s="41" t="s">
        <v>1179</v>
      </c>
      <c r="B178" s="81" t="s">
        <v>1697</v>
      </c>
      <c r="C178" s="82" t="s">
        <v>742</v>
      </c>
      <c r="D178" s="83">
        <v>1</v>
      </c>
      <c r="E178" s="122" t="s">
        <v>2387</v>
      </c>
      <c r="F178" s="84" t="s">
        <v>1604</v>
      </c>
      <c r="G178" s="93"/>
      <c r="H178" s="119">
        <f t="shared" si="2"/>
        <v>0</v>
      </c>
      <c r="I178" s="6"/>
      <c r="K178" s="13"/>
    </row>
    <row r="179" spans="1:11" s="4" customFormat="1" ht="31" customHeight="1" outlineLevel="1">
      <c r="A179" s="41" t="s">
        <v>1180</v>
      </c>
      <c r="B179" s="81" t="s">
        <v>1698</v>
      </c>
      <c r="C179" s="82" t="s">
        <v>742</v>
      </c>
      <c r="D179" s="83">
        <v>1</v>
      </c>
      <c r="E179" s="122" t="s">
        <v>2388</v>
      </c>
      <c r="F179" s="84" t="s">
        <v>1692</v>
      </c>
      <c r="G179" s="91"/>
      <c r="H179" s="119">
        <f t="shared" si="2"/>
        <v>0</v>
      </c>
      <c r="I179" s="6"/>
      <c r="K179" s="13"/>
    </row>
    <row r="180" spans="1:11" s="4" customFormat="1" ht="31" customHeight="1" outlineLevel="1">
      <c r="A180" s="41" t="s">
        <v>159</v>
      </c>
      <c r="B180" s="81" t="s">
        <v>1699</v>
      </c>
      <c r="C180" s="82" t="s">
        <v>742</v>
      </c>
      <c r="D180" s="83">
        <v>1</v>
      </c>
      <c r="E180" s="84" t="s">
        <v>1530</v>
      </c>
      <c r="F180" s="84" t="s">
        <v>1692</v>
      </c>
      <c r="G180" s="91"/>
      <c r="H180" s="119">
        <f t="shared" si="2"/>
        <v>0</v>
      </c>
      <c r="I180" s="6"/>
      <c r="K180" s="13"/>
    </row>
    <row r="181" spans="1:11" s="4" customFormat="1" ht="31" customHeight="1" outlineLevel="1">
      <c r="A181" s="41" t="s">
        <v>160</v>
      </c>
      <c r="B181" s="81" t="s">
        <v>1700</v>
      </c>
      <c r="C181" s="82" t="s">
        <v>742</v>
      </c>
      <c r="D181" s="83">
        <v>1</v>
      </c>
      <c r="E181" s="84" t="s">
        <v>1531</v>
      </c>
      <c r="F181" s="84" t="s">
        <v>1692</v>
      </c>
      <c r="G181" s="91"/>
      <c r="H181" s="119">
        <f t="shared" si="2"/>
        <v>0</v>
      </c>
      <c r="I181" s="6"/>
      <c r="K181" s="13"/>
    </row>
    <row r="182" spans="1:11" s="4" customFormat="1" ht="31" customHeight="1" outlineLevel="1">
      <c r="A182" s="41" t="s">
        <v>161</v>
      </c>
      <c r="B182" s="81" t="s">
        <v>1701</v>
      </c>
      <c r="C182" s="82" t="s">
        <v>742</v>
      </c>
      <c r="D182" s="83">
        <v>1</v>
      </c>
      <c r="E182" s="84" t="s">
        <v>1532</v>
      </c>
      <c r="F182" s="84" t="s">
        <v>1692</v>
      </c>
      <c r="G182" s="91"/>
      <c r="H182" s="119">
        <f t="shared" si="2"/>
        <v>0</v>
      </c>
      <c r="I182" s="6"/>
      <c r="K182" s="13"/>
    </row>
    <row r="183" spans="1:11" s="4" customFormat="1" ht="31" customHeight="1" outlineLevel="1">
      <c r="A183" s="41" t="s">
        <v>162</v>
      </c>
      <c r="B183" s="81" t="s">
        <v>1702</v>
      </c>
      <c r="C183" s="82" t="s">
        <v>742</v>
      </c>
      <c r="D183" s="83">
        <v>1</v>
      </c>
      <c r="E183" s="84" t="s">
        <v>1533</v>
      </c>
      <c r="F183" s="84" t="s">
        <v>1604</v>
      </c>
      <c r="G183" s="91"/>
      <c r="H183" s="119">
        <f t="shared" si="2"/>
        <v>0</v>
      </c>
      <c r="I183" s="6"/>
      <c r="K183" s="13"/>
    </row>
    <row r="184" spans="1:11" s="4" customFormat="1" ht="31" customHeight="1" outlineLevel="1">
      <c r="A184" s="41" t="s">
        <v>163</v>
      </c>
      <c r="B184" s="81" t="s">
        <v>1703</v>
      </c>
      <c r="C184" s="82" t="s">
        <v>742</v>
      </c>
      <c r="D184" s="83">
        <v>1</v>
      </c>
      <c r="E184" s="84" t="s">
        <v>1534</v>
      </c>
      <c r="F184" s="84" t="s">
        <v>1604</v>
      </c>
      <c r="G184" s="91"/>
      <c r="H184" s="119">
        <f t="shared" si="2"/>
        <v>0</v>
      </c>
      <c r="I184" s="6"/>
      <c r="K184" s="13"/>
    </row>
    <row r="185" spans="1:11" s="4" customFormat="1" ht="31" customHeight="1" outlineLevel="1">
      <c r="A185" s="41" t="s">
        <v>164</v>
      </c>
      <c r="B185" s="81" t="s">
        <v>1704</v>
      </c>
      <c r="C185" s="82" t="s">
        <v>742</v>
      </c>
      <c r="D185" s="83">
        <v>1</v>
      </c>
      <c r="E185" s="84" t="s">
        <v>1535</v>
      </c>
      <c r="F185" s="84" t="s">
        <v>1604</v>
      </c>
      <c r="G185" s="91"/>
      <c r="H185" s="119">
        <f t="shared" si="2"/>
        <v>0</v>
      </c>
      <c r="I185" s="6"/>
      <c r="K185" s="13"/>
    </row>
    <row r="186" spans="1:11" s="4" customFormat="1" ht="31" customHeight="1" outlineLevel="1">
      <c r="A186" s="41" t="s">
        <v>165</v>
      </c>
      <c r="B186" s="81" t="s">
        <v>1705</v>
      </c>
      <c r="C186" s="82" t="s">
        <v>742</v>
      </c>
      <c r="D186" s="83">
        <v>1</v>
      </c>
      <c r="E186" s="84" t="s">
        <v>1536</v>
      </c>
      <c r="F186" s="84" t="s">
        <v>1604</v>
      </c>
      <c r="G186" s="91"/>
      <c r="H186" s="119">
        <f t="shared" si="2"/>
        <v>0</v>
      </c>
      <c r="I186" s="6"/>
      <c r="K186" s="13"/>
    </row>
    <row r="187" spans="1:11" s="4" customFormat="1" ht="31" customHeight="1" outlineLevel="1">
      <c r="A187" s="41" t="s">
        <v>166</v>
      </c>
      <c r="B187" s="81" t="s">
        <v>1706</v>
      </c>
      <c r="C187" s="82" t="s">
        <v>742</v>
      </c>
      <c r="D187" s="83">
        <v>1</v>
      </c>
      <c r="E187" s="84" t="s">
        <v>1537</v>
      </c>
      <c r="F187" s="84" t="s">
        <v>1604</v>
      </c>
      <c r="G187" s="91"/>
      <c r="H187" s="119">
        <f t="shared" si="2"/>
        <v>0</v>
      </c>
      <c r="I187" s="6"/>
      <c r="K187" s="13"/>
    </row>
    <row r="188" spans="1:11" s="4" customFormat="1" ht="31" customHeight="1" outlineLevel="1">
      <c r="A188" s="41" t="s">
        <v>167</v>
      </c>
      <c r="B188" s="81" t="s">
        <v>1707</v>
      </c>
      <c r="C188" s="82" t="s">
        <v>742</v>
      </c>
      <c r="D188" s="83">
        <v>1</v>
      </c>
      <c r="E188" s="84" t="s">
        <v>831</v>
      </c>
      <c r="F188" s="84" t="s">
        <v>1604</v>
      </c>
      <c r="G188" s="91"/>
      <c r="H188" s="119">
        <f t="shared" si="2"/>
        <v>0</v>
      </c>
      <c r="I188" s="6"/>
      <c r="K188" s="13"/>
    </row>
    <row r="189" spans="1:11" s="4" customFormat="1" ht="31" customHeight="1" outlineLevel="1">
      <c r="A189" s="41" t="s">
        <v>168</v>
      </c>
      <c r="B189" s="81" t="s">
        <v>1708</v>
      </c>
      <c r="C189" s="82" t="s">
        <v>742</v>
      </c>
      <c r="D189" s="83">
        <v>1</v>
      </c>
      <c r="E189" s="84" t="s">
        <v>832</v>
      </c>
      <c r="F189" s="84" t="s">
        <v>1604</v>
      </c>
      <c r="G189" s="91"/>
      <c r="H189" s="119">
        <f t="shared" si="2"/>
        <v>0</v>
      </c>
      <c r="I189" s="6"/>
      <c r="K189" s="13"/>
    </row>
    <row r="190" spans="1:11" s="4" customFormat="1" ht="31" customHeight="1" outlineLevel="1">
      <c r="A190" s="41" t="s">
        <v>1551</v>
      </c>
      <c r="B190" s="81" t="s">
        <v>1709</v>
      </c>
      <c r="C190" s="82" t="s">
        <v>742</v>
      </c>
      <c r="D190" s="83">
        <v>1</v>
      </c>
      <c r="E190" s="84" t="s">
        <v>1710</v>
      </c>
      <c r="F190" s="84" t="s">
        <v>1604</v>
      </c>
      <c r="G190" s="91"/>
      <c r="H190" s="119">
        <f t="shared" si="2"/>
        <v>0</v>
      </c>
      <c r="I190" s="6"/>
      <c r="K190" s="13"/>
    </row>
    <row r="191" spans="1:11" s="4" customFormat="1" ht="31" customHeight="1" outlineLevel="1">
      <c r="A191" s="41" t="s">
        <v>169</v>
      </c>
      <c r="B191" s="81" t="s">
        <v>1711</v>
      </c>
      <c r="C191" s="82" t="s">
        <v>742</v>
      </c>
      <c r="D191" s="83">
        <v>1</v>
      </c>
      <c r="E191" s="84" t="s">
        <v>833</v>
      </c>
      <c r="F191" s="84" t="s">
        <v>1604</v>
      </c>
      <c r="G191" s="91"/>
      <c r="H191" s="119">
        <f t="shared" si="2"/>
        <v>0</v>
      </c>
      <c r="I191" s="6"/>
      <c r="K191" s="13"/>
    </row>
    <row r="192" spans="1:11" s="4" customFormat="1" ht="31" customHeight="1" outlineLevel="1">
      <c r="A192" s="41" t="s">
        <v>170</v>
      </c>
      <c r="B192" s="81" t="s">
        <v>1712</v>
      </c>
      <c r="C192" s="82" t="s">
        <v>742</v>
      </c>
      <c r="D192" s="83">
        <v>1</v>
      </c>
      <c r="E192" s="84" t="s">
        <v>834</v>
      </c>
      <c r="F192" s="84" t="s">
        <v>1604</v>
      </c>
      <c r="G192" s="91"/>
      <c r="H192" s="119">
        <f t="shared" si="2"/>
        <v>0</v>
      </c>
      <c r="I192" s="6"/>
      <c r="K192" s="13"/>
    </row>
    <row r="193" spans="1:14" s="4" customFormat="1" ht="31" customHeight="1" outlineLevel="1">
      <c r="A193" s="41" t="s">
        <v>171</v>
      </c>
      <c r="B193" s="81" t="s">
        <v>1713</v>
      </c>
      <c r="C193" s="82" t="s">
        <v>742</v>
      </c>
      <c r="D193" s="83">
        <v>1</v>
      </c>
      <c r="E193" s="84" t="s">
        <v>835</v>
      </c>
      <c r="F193" s="84" t="s">
        <v>1604</v>
      </c>
      <c r="G193" s="91"/>
      <c r="H193" s="119">
        <f t="shared" si="2"/>
        <v>0</v>
      </c>
      <c r="I193" s="6"/>
      <c r="K193" s="13"/>
    </row>
    <row r="194" spans="1:14" s="4" customFormat="1" ht="31" customHeight="1" outlineLevel="1">
      <c r="A194" s="41" t="s">
        <v>172</v>
      </c>
      <c r="B194" s="81" t="s">
        <v>1714</v>
      </c>
      <c r="C194" s="82" t="s">
        <v>742</v>
      </c>
      <c r="D194" s="83">
        <v>1</v>
      </c>
      <c r="E194" s="84" t="s">
        <v>836</v>
      </c>
      <c r="F194" s="84" t="s">
        <v>1604</v>
      </c>
      <c r="G194" s="91"/>
      <c r="H194" s="119">
        <f t="shared" si="2"/>
        <v>0</v>
      </c>
      <c r="I194" s="6"/>
      <c r="K194" s="13"/>
    </row>
    <row r="195" spans="1:14" s="4" customFormat="1" ht="31" customHeight="1" outlineLevel="1">
      <c r="A195" s="41" t="s">
        <v>173</v>
      </c>
      <c r="B195" s="81" t="s">
        <v>1715</v>
      </c>
      <c r="C195" s="82" t="s">
        <v>742</v>
      </c>
      <c r="D195" s="83">
        <v>1</v>
      </c>
      <c r="E195" s="84" t="s">
        <v>837</v>
      </c>
      <c r="F195" s="84" t="s">
        <v>1604</v>
      </c>
      <c r="G195" s="91"/>
      <c r="H195" s="119">
        <f t="shared" si="2"/>
        <v>0</v>
      </c>
      <c r="I195" s="6"/>
      <c r="K195" s="13"/>
    </row>
    <row r="196" spans="1:14" ht="31" customHeight="1">
      <c r="A196" s="123" t="s">
        <v>2556</v>
      </c>
      <c r="B196" s="85" t="s">
        <v>2558</v>
      </c>
      <c r="C196" s="124" t="s">
        <v>742</v>
      </c>
      <c r="D196" s="86">
        <v>5.5</v>
      </c>
      <c r="E196" s="125" t="s">
        <v>2554</v>
      </c>
      <c r="F196" s="84" t="s">
        <v>1594</v>
      </c>
      <c r="G196" s="158"/>
      <c r="H196" s="119">
        <f t="shared" si="2"/>
        <v>0</v>
      </c>
      <c r="M196" s="89"/>
      <c r="N196" s="90"/>
    </row>
    <row r="197" spans="1:14" ht="31" customHeight="1">
      <c r="A197" s="123" t="s">
        <v>2557</v>
      </c>
      <c r="B197" s="85" t="s">
        <v>2559</v>
      </c>
      <c r="C197" s="124" t="s">
        <v>742</v>
      </c>
      <c r="D197" s="86">
        <v>5.5</v>
      </c>
      <c r="E197" s="125" t="s">
        <v>2555</v>
      </c>
      <c r="F197" s="84" t="s">
        <v>1594</v>
      </c>
      <c r="G197" s="158"/>
      <c r="H197" s="119">
        <f t="shared" si="2"/>
        <v>0</v>
      </c>
      <c r="M197" s="89"/>
      <c r="N197" s="90"/>
    </row>
    <row r="198" spans="1:14" s="4" customFormat="1" ht="31" customHeight="1" outlineLevel="1">
      <c r="A198" s="41" t="s">
        <v>174</v>
      </c>
      <c r="B198" s="81" t="s">
        <v>1716</v>
      </c>
      <c r="C198" s="82" t="s">
        <v>764</v>
      </c>
      <c r="D198" s="83">
        <v>5.9</v>
      </c>
      <c r="E198" s="84" t="s">
        <v>838</v>
      </c>
      <c r="F198" s="84" t="s">
        <v>1558</v>
      </c>
      <c r="G198" s="91"/>
      <c r="H198" s="119">
        <f t="shared" ref="H198:H261" si="3">D198*G198</f>
        <v>0</v>
      </c>
      <c r="I198" s="6"/>
      <c r="K198" s="13"/>
    </row>
    <row r="199" spans="1:14" s="4" customFormat="1" ht="31" customHeight="1" outlineLevel="1">
      <c r="A199" s="41" t="s">
        <v>175</v>
      </c>
      <c r="B199" s="81" t="s">
        <v>1717</v>
      </c>
      <c r="C199" s="82" t="s">
        <v>764</v>
      </c>
      <c r="D199" s="83">
        <v>5.9</v>
      </c>
      <c r="E199" s="84" t="s">
        <v>839</v>
      </c>
      <c r="F199" s="84" t="s">
        <v>1558</v>
      </c>
      <c r="G199" s="91"/>
      <c r="H199" s="119">
        <f t="shared" si="3"/>
        <v>0</v>
      </c>
      <c r="I199" s="6"/>
      <c r="K199" s="13"/>
    </row>
    <row r="200" spans="1:14" s="4" customFormat="1" ht="31" customHeight="1" outlineLevel="1">
      <c r="A200" s="41" t="s">
        <v>176</v>
      </c>
      <c r="B200" s="81" t="s">
        <v>177</v>
      </c>
      <c r="C200" s="82" t="s">
        <v>764</v>
      </c>
      <c r="D200" s="83">
        <v>6.9</v>
      </c>
      <c r="E200" s="84" t="s">
        <v>1309</v>
      </c>
      <c r="F200" s="84" t="s">
        <v>1558</v>
      </c>
      <c r="G200" s="91"/>
      <c r="H200" s="119">
        <f t="shared" si="3"/>
        <v>0</v>
      </c>
      <c r="I200" s="6"/>
      <c r="K200" s="13"/>
    </row>
    <row r="201" spans="1:14" s="4" customFormat="1" ht="31" customHeight="1" outlineLevel="1">
      <c r="A201" s="41" t="s">
        <v>178</v>
      </c>
      <c r="B201" s="81" t="s">
        <v>179</v>
      </c>
      <c r="C201" s="82" t="s">
        <v>764</v>
      </c>
      <c r="D201" s="83">
        <v>6.9</v>
      </c>
      <c r="E201" s="84" t="s">
        <v>1310</v>
      </c>
      <c r="F201" s="84" t="s">
        <v>1558</v>
      </c>
      <c r="G201" s="91"/>
      <c r="H201" s="119">
        <f t="shared" si="3"/>
        <v>0</v>
      </c>
      <c r="I201" s="6"/>
      <c r="K201" s="13"/>
    </row>
    <row r="202" spans="1:14" s="4" customFormat="1" ht="31" customHeight="1" outlineLevel="1">
      <c r="A202" s="41" t="s">
        <v>180</v>
      </c>
      <c r="B202" s="81" t="s">
        <v>1718</v>
      </c>
      <c r="C202" s="82" t="s">
        <v>764</v>
      </c>
      <c r="D202" s="83">
        <v>6.9</v>
      </c>
      <c r="E202" s="84" t="s">
        <v>1311</v>
      </c>
      <c r="F202" s="84" t="s">
        <v>1558</v>
      </c>
      <c r="G202" s="91"/>
      <c r="H202" s="119">
        <f t="shared" si="3"/>
        <v>0</v>
      </c>
      <c r="I202" s="6"/>
      <c r="K202" s="13"/>
    </row>
    <row r="203" spans="1:14" s="4" customFormat="1" ht="31" customHeight="1" outlineLevel="1">
      <c r="A203" s="41" t="s">
        <v>181</v>
      </c>
      <c r="B203" s="81" t="s">
        <v>182</v>
      </c>
      <c r="C203" s="82" t="s">
        <v>742</v>
      </c>
      <c r="D203" s="83">
        <v>6.9</v>
      </c>
      <c r="E203" s="84" t="s">
        <v>1312</v>
      </c>
      <c r="F203" s="84" t="s">
        <v>1558</v>
      </c>
      <c r="G203" s="91"/>
      <c r="H203" s="119">
        <f t="shared" si="3"/>
        <v>0</v>
      </c>
      <c r="I203" s="6"/>
      <c r="K203" s="13"/>
    </row>
    <row r="204" spans="1:14" s="4" customFormat="1" ht="31" customHeight="1" outlineLevel="1">
      <c r="A204" s="41" t="s">
        <v>183</v>
      </c>
      <c r="B204" s="81" t="s">
        <v>184</v>
      </c>
      <c r="C204" s="82" t="s">
        <v>742</v>
      </c>
      <c r="D204" s="83">
        <v>6.9</v>
      </c>
      <c r="E204" s="84" t="s">
        <v>1313</v>
      </c>
      <c r="F204" s="84" t="s">
        <v>1558</v>
      </c>
      <c r="G204" s="91"/>
      <c r="H204" s="119">
        <f t="shared" si="3"/>
        <v>0</v>
      </c>
      <c r="I204" s="6"/>
      <c r="K204" s="13"/>
    </row>
    <row r="205" spans="1:14" s="4" customFormat="1" ht="31" customHeight="1" outlineLevel="1">
      <c r="A205" s="41" t="s">
        <v>185</v>
      </c>
      <c r="B205" s="81" t="s">
        <v>186</v>
      </c>
      <c r="C205" s="82" t="s">
        <v>742</v>
      </c>
      <c r="D205" s="83">
        <v>6.9</v>
      </c>
      <c r="E205" s="84" t="s">
        <v>1314</v>
      </c>
      <c r="F205" s="84" t="s">
        <v>1558</v>
      </c>
      <c r="G205" s="91"/>
      <c r="H205" s="119">
        <f t="shared" si="3"/>
        <v>0</v>
      </c>
      <c r="I205" s="6"/>
      <c r="K205" s="13"/>
    </row>
    <row r="206" spans="1:14" s="4" customFormat="1" ht="31" customHeight="1" outlineLevel="1">
      <c r="A206" s="41" t="s">
        <v>187</v>
      </c>
      <c r="B206" s="81" t="s">
        <v>188</v>
      </c>
      <c r="C206" s="82" t="s">
        <v>742</v>
      </c>
      <c r="D206" s="83">
        <v>6.9</v>
      </c>
      <c r="E206" s="84" t="s">
        <v>1315</v>
      </c>
      <c r="F206" s="84" t="s">
        <v>1558</v>
      </c>
      <c r="G206" s="91"/>
      <c r="H206" s="119">
        <f t="shared" si="3"/>
        <v>0</v>
      </c>
      <c r="I206" s="6"/>
      <c r="K206" s="13"/>
    </row>
    <row r="207" spans="1:14" s="4" customFormat="1" ht="31" customHeight="1" outlineLevel="1">
      <c r="A207" s="41" t="s">
        <v>189</v>
      </c>
      <c r="B207" s="81" t="s">
        <v>190</v>
      </c>
      <c r="C207" s="82" t="s">
        <v>742</v>
      </c>
      <c r="D207" s="83">
        <v>6.9</v>
      </c>
      <c r="E207" s="84" t="s">
        <v>1316</v>
      </c>
      <c r="F207" s="84" t="s">
        <v>1558</v>
      </c>
      <c r="G207" s="91"/>
      <c r="H207" s="119">
        <f t="shared" si="3"/>
        <v>0</v>
      </c>
      <c r="I207" s="6"/>
      <c r="K207" s="13"/>
    </row>
    <row r="208" spans="1:14" s="4" customFormat="1" ht="31" customHeight="1" outlineLevel="1">
      <c r="A208" s="41" t="s">
        <v>191</v>
      </c>
      <c r="B208" s="81" t="s">
        <v>1719</v>
      </c>
      <c r="C208" s="82" t="s">
        <v>742</v>
      </c>
      <c r="D208" s="83">
        <v>6.9</v>
      </c>
      <c r="E208" s="84" t="s">
        <v>1317</v>
      </c>
      <c r="F208" s="84" t="s">
        <v>1558</v>
      </c>
      <c r="G208" s="91"/>
      <c r="H208" s="119">
        <f t="shared" si="3"/>
        <v>0</v>
      </c>
      <c r="I208" s="6"/>
      <c r="K208" s="13"/>
    </row>
    <row r="209" spans="1:11" s="4" customFormat="1" ht="31" customHeight="1" outlineLevel="1">
      <c r="A209" s="41" t="s">
        <v>192</v>
      </c>
      <c r="B209" s="81" t="s">
        <v>1720</v>
      </c>
      <c r="C209" s="82" t="s">
        <v>742</v>
      </c>
      <c r="D209" s="83">
        <v>6.9</v>
      </c>
      <c r="E209" s="84" t="s">
        <v>1318</v>
      </c>
      <c r="F209" s="84" t="s">
        <v>1558</v>
      </c>
      <c r="G209" s="91"/>
      <c r="H209" s="119">
        <f t="shared" si="3"/>
        <v>0</v>
      </c>
      <c r="I209" s="6"/>
      <c r="K209" s="13"/>
    </row>
    <row r="210" spans="1:11" s="4" customFormat="1" ht="31" customHeight="1" outlineLevel="1">
      <c r="A210" s="41" t="s">
        <v>193</v>
      </c>
      <c r="B210" s="81" t="s">
        <v>182</v>
      </c>
      <c r="C210" s="82" t="s">
        <v>742</v>
      </c>
      <c r="D210" s="83">
        <v>3.1</v>
      </c>
      <c r="E210" s="84" t="s">
        <v>840</v>
      </c>
      <c r="F210" s="84" t="s">
        <v>1558</v>
      </c>
      <c r="G210" s="91"/>
      <c r="H210" s="119">
        <f t="shared" si="3"/>
        <v>0</v>
      </c>
      <c r="I210" s="6"/>
      <c r="K210" s="13"/>
    </row>
    <row r="211" spans="1:11" s="4" customFormat="1" ht="31" customHeight="1" outlineLevel="1">
      <c r="A211" s="41" t="s">
        <v>194</v>
      </c>
      <c r="B211" s="81" t="s">
        <v>1719</v>
      </c>
      <c r="C211" s="82" t="s">
        <v>742</v>
      </c>
      <c r="D211" s="83">
        <v>3.1</v>
      </c>
      <c r="E211" s="84" t="s">
        <v>841</v>
      </c>
      <c r="F211" s="84" t="s">
        <v>1558</v>
      </c>
      <c r="G211" s="91"/>
      <c r="H211" s="119">
        <f t="shared" si="3"/>
        <v>0</v>
      </c>
      <c r="I211" s="6"/>
      <c r="K211" s="13"/>
    </row>
    <row r="212" spans="1:11" s="4" customFormat="1" ht="31" customHeight="1" outlineLevel="1">
      <c r="A212" s="41" t="s">
        <v>195</v>
      </c>
      <c r="B212" s="81" t="s">
        <v>196</v>
      </c>
      <c r="C212" s="82" t="s">
        <v>742</v>
      </c>
      <c r="D212" s="83">
        <v>6.9</v>
      </c>
      <c r="E212" s="84" t="s">
        <v>1319</v>
      </c>
      <c r="F212" s="84" t="s">
        <v>1558</v>
      </c>
      <c r="G212" s="91"/>
      <c r="H212" s="119">
        <f t="shared" si="3"/>
        <v>0</v>
      </c>
      <c r="I212" s="6"/>
      <c r="K212" s="13"/>
    </row>
    <row r="213" spans="1:11" s="4" customFormat="1" ht="31" customHeight="1" outlineLevel="1">
      <c r="A213" s="41" t="s">
        <v>197</v>
      </c>
      <c r="B213" s="81" t="s">
        <v>198</v>
      </c>
      <c r="C213" s="82" t="s">
        <v>742</v>
      </c>
      <c r="D213" s="83">
        <v>6.9</v>
      </c>
      <c r="E213" s="84" t="s">
        <v>1320</v>
      </c>
      <c r="F213" s="84" t="s">
        <v>1558</v>
      </c>
      <c r="G213" s="91"/>
      <c r="H213" s="119">
        <f t="shared" si="3"/>
        <v>0</v>
      </c>
      <c r="I213" s="6"/>
      <c r="K213" s="13"/>
    </row>
    <row r="214" spans="1:11" s="4" customFormat="1" ht="31" customHeight="1" outlineLevel="1">
      <c r="A214" s="41" t="s">
        <v>199</v>
      </c>
      <c r="B214" s="81" t="s">
        <v>200</v>
      </c>
      <c r="C214" s="82" t="s">
        <v>742</v>
      </c>
      <c r="D214" s="83">
        <v>6.9</v>
      </c>
      <c r="E214" s="84" t="s">
        <v>1321</v>
      </c>
      <c r="F214" s="84" t="s">
        <v>1558</v>
      </c>
      <c r="G214" s="91"/>
      <c r="H214" s="119">
        <f t="shared" si="3"/>
        <v>0</v>
      </c>
      <c r="I214" s="6"/>
      <c r="K214" s="13"/>
    </row>
    <row r="215" spans="1:11" s="4" customFormat="1" ht="31" customHeight="1" outlineLevel="1">
      <c r="A215" s="41" t="s">
        <v>201</v>
      </c>
      <c r="B215" s="81" t="s">
        <v>202</v>
      </c>
      <c r="C215" s="82" t="s">
        <v>742</v>
      </c>
      <c r="D215" s="83">
        <v>6.9</v>
      </c>
      <c r="E215" s="84" t="s">
        <v>1322</v>
      </c>
      <c r="F215" s="84" t="s">
        <v>1558</v>
      </c>
      <c r="G215" s="91"/>
      <c r="H215" s="119">
        <f t="shared" si="3"/>
        <v>0</v>
      </c>
      <c r="I215" s="6"/>
      <c r="K215" s="13"/>
    </row>
    <row r="216" spans="1:11" s="4" customFormat="1" ht="31" customHeight="1" outlineLevel="1">
      <c r="A216" s="41" t="s">
        <v>203</v>
      </c>
      <c r="B216" s="81" t="s">
        <v>196</v>
      </c>
      <c r="C216" s="82" t="s">
        <v>742</v>
      </c>
      <c r="D216" s="83">
        <v>3.1</v>
      </c>
      <c r="E216" s="84" t="s">
        <v>842</v>
      </c>
      <c r="F216" s="84" t="s">
        <v>1558</v>
      </c>
      <c r="G216" s="91"/>
      <c r="H216" s="119">
        <f t="shared" si="3"/>
        <v>0</v>
      </c>
      <c r="I216" s="6"/>
      <c r="K216" s="13"/>
    </row>
    <row r="217" spans="1:11" s="4" customFormat="1" ht="31" customHeight="1" outlineLevel="1">
      <c r="A217" s="41" t="s">
        <v>204</v>
      </c>
      <c r="B217" s="81" t="s">
        <v>200</v>
      </c>
      <c r="C217" s="82" t="s">
        <v>742</v>
      </c>
      <c r="D217" s="83">
        <v>3.1</v>
      </c>
      <c r="E217" s="84" t="s">
        <v>843</v>
      </c>
      <c r="F217" s="84" t="s">
        <v>1558</v>
      </c>
      <c r="G217" s="91"/>
      <c r="H217" s="119">
        <f t="shared" si="3"/>
        <v>0</v>
      </c>
      <c r="I217" s="6"/>
      <c r="K217" s="13"/>
    </row>
    <row r="218" spans="1:11" s="4" customFormat="1" ht="31" customHeight="1" outlineLevel="1">
      <c r="A218" s="41" t="s">
        <v>205</v>
      </c>
      <c r="B218" s="81" t="s">
        <v>206</v>
      </c>
      <c r="C218" s="82" t="s">
        <v>742</v>
      </c>
      <c r="D218" s="83">
        <v>6.9</v>
      </c>
      <c r="E218" s="84" t="s">
        <v>1323</v>
      </c>
      <c r="F218" s="84" t="s">
        <v>1558</v>
      </c>
      <c r="G218" s="91"/>
      <c r="H218" s="119">
        <f t="shared" si="3"/>
        <v>0</v>
      </c>
      <c r="I218" s="6"/>
      <c r="K218" s="13"/>
    </row>
    <row r="219" spans="1:11" s="4" customFormat="1" ht="31" customHeight="1" outlineLevel="1">
      <c r="A219" s="41" t="s">
        <v>207</v>
      </c>
      <c r="B219" s="81" t="s">
        <v>208</v>
      </c>
      <c r="C219" s="82" t="s">
        <v>742</v>
      </c>
      <c r="D219" s="83">
        <v>6.9</v>
      </c>
      <c r="E219" s="84" t="s">
        <v>1324</v>
      </c>
      <c r="F219" s="84" t="s">
        <v>1558</v>
      </c>
      <c r="G219" s="91"/>
      <c r="H219" s="119">
        <f t="shared" si="3"/>
        <v>0</v>
      </c>
      <c r="I219" s="6"/>
      <c r="K219" s="13"/>
    </row>
    <row r="220" spans="1:11" s="4" customFormat="1" ht="31" customHeight="1" outlineLevel="1">
      <c r="A220" s="41" t="s">
        <v>209</v>
      </c>
      <c r="B220" s="81" t="s">
        <v>1721</v>
      </c>
      <c r="C220" s="82" t="s">
        <v>742</v>
      </c>
      <c r="D220" s="83">
        <v>5.7</v>
      </c>
      <c r="E220" s="84" t="s">
        <v>844</v>
      </c>
      <c r="F220" s="84" t="s">
        <v>1558</v>
      </c>
      <c r="G220" s="91"/>
      <c r="H220" s="119">
        <f t="shared" si="3"/>
        <v>0</v>
      </c>
      <c r="I220" s="6"/>
      <c r="K220" s="13"/>
    </row>
    <row r="221" spans="1:11" s="4" customFormat="1" ht="31" customHeight="1" outlineLevel="1">
      <c r="A221" s="41" t="s">
        <v>210</v>
      </c>
      <c r="B221" s="81" t="s">
        <v>1722</v>
      </c>
      <c r="C221" s="82" t="s">
        <v>742</v>
      </c>
      <c r="D221" s="83">
        <v>3.1</v>
      </c>
      <c r="E221" s="84" t="s">
        <v>1325</v>
      </c>
      <c r="F221" s="84" t="s">
        <v>1558</v>
      </c>
      <c r="G221" s="91"/>
      <c r="H221" s="119">
        <f t="shared" si="3"/>
        <v>0</v>
      </c>
      <c r="I221" s="6"/>
      <c r="K221" s="13"/>
    </row>
    <row r="222" spans="1:11" s="4" customFormat="1" ht="31" customHeight="1" outlineLevel="1">
      <c r="A222" s="41" t="s">
        <v>211</v>
      </c>
      <c r="B222" s="81" t="s">
        <v>1723</v>
      </c>
      <c r="C222" s="82" t="s">
        <v>742</v>
      </c>
      <c r="D222" s="83">
        <v>3.1</v>
      </c>
      <c r="E222" s="84" t="s">
        <v>1326</v>
      </c>
      <c r="F222" s="84" t="s">
        <v>1558</v>
      </c>
      <c r="G222" s="91"/>
      <c r="H222" s="119">
        <f t="shared" si="3"/>
        <v>0</v>
      </c>
      <c r="I222" s="6"/>
      <c r="K222" s="13"/>
    </row>
    <row r="223" spans="1:11" s="4" customFormat="1" ht="31" customHeight="1" outlineLevel="1">
      <c r="A223" s="41" t="s">
        <v>212</v>
      </c>
      <c r="B223" s="81" t="s">
        <v>1724</v>
      </c>
      <c r="C223" s="82" t="s">
        <v>742</v>
      </c>
      <c r="D223" s="83">
        <v>3.1</v>
      </c>
      <c r="E223" s="84" t="s">
        <v>1327</v>
      </c>
      <c r="F223" s="84" t="s">
        <v>1558</v>
      </c>
      <c r="G223" s="91"/>
      <c r="H223" s="119">
        <f t="shared" si="3"/>
        <v>0</v>
      </c>
      <c r="I223" s="6"/>
      <c r="K223" s="13"/>
    </row>
    <row r="224" spans="1:11" s="4" customFormat="1" ht="31" customHeight="1" outlineLevel="1">
      <c r="A224" s="41" t="s">
        <v>213</v>
      </c>
      <c r="B224" s="81" t="s">
        <v>1725</v>
      </c>
      <c r="C224" s="82" t="s">
        <v>742</v>
      </c>
      <c r="D224" s="83">
        <v>3.1</v>
      </c>
      <c r="E224" s="84" t="s">
        <v>1328</v>
      </c>
      <c r="F224" s="84" t="s">
        <v>1558</v>
      </c>
      <c r="G224" s="91"/>
      <c r="H224" s="119">
        <f t="shared" si="3"/>
        <v>0</v>
      </c>
      <c r="I224" s="6"/>
      <c r="K224" s="13"/>
    </row>
    <row r="225" spans="1:17" s="4" customFormat="1" ht="31" customHeight="1" outlineLevel="1">
      <c r="A225" s="41" t="s">
        <v>214</v>
      </c>
      <c r="B225" s="81" t="s">
        <v>1726</v>
      </c>
      <c r="C225" s="82" t="s">
        <v>742</v>
      </c>
      <c r="D225" s="83">
        <v>3.1</v>
      </c>
      <c r="E225" s="84" t="s">
        <v>1329</v>
      </c>
      <c r="F225" s="84" t="s">
        <v>1558</v>
      </c>
      <c r="G225" s="91"/>
      <c r="H225" s="119">
        <f t="shared" si="3"/>
        <v>0</v>
      </c>
      <c r="I225" s="6"/>
      <c r="K225" s="13"/>
    </row>
    <row r="226" spans="1:17" s="4" customFormat="1" ht="31" customHeight="1" outlineLevel="1">
      <c r="A226" s="41" t="s">
        <v>215</v>
      </c>
      <c r="B226" s="81" t="s">
        <v>1727</v>
      </c>
      <c r="C226" s="82" t="s">
        <v>742</v>
      </c>
      <c r="D226" s="83">
        <v>3.1</v>
      </c>
      <c r="E226" s="84" t="s">
        <v>1330</v>
      </c>
      <c r="F226" s="84" t="s">
        <v>1558</v>
      </c>
      <c r="G226" s="91"/>
      <c r="H226" s="119">
        <f t="shared" si="3"/>
        <v>0</v>
      </c>
      <c r="I226" s="6"/>
      <c r="K226" s="13"/>
    </row>
    <row r="227" spans="1:17" s="4" customFormat="1" ht="31" customHeight="1" outlineLevel="1">
      <c r="A227" s="41" t="s">
        <v>216</v>
      </c>
      <c r="B227" s="81" t="s">
        <v>1728</v>
      </c>
      <c r="C227" s="82" t="s">
        <v>742</v>
      </c>
      <c r="D227" s="83">
        <v>3.1</v>
      </c>
      <c r="E227" s="84" t="s">
        <v>1331</v>
      </c>
      <c r="F227" s="84" t="s">
        <v>1558</v>
      </c>
      <c r="G227" s="91"/>
      <c r="H227" s="119">
        <f t="shared" si="3"/>
        <v>0</v>
      </c>
      <c r="I227" s="6"/>
      <c r="K227" s="13"/>
    </row>
    <row r="228" spans="1:17" s="4" customFormat="1" ht="31" customHeight="1" outlineLevel="1">
      <c r="A228" s="41" t="s">
        <v>1181</v>
      </c>
      <c r="B228" s="81" t="s">
        <v>1729</v>
      </c>
      <c r="C228" s="82" t="s">
        <v>764</v>
      </c>
      <c r="D228" s="83">
        <v>5.5</v>
      </c>
      <c r="E228" s="84" t="s">
        <v>1730</v>
      </c>
      <c r="F228" s="84" t="s">
        <v>1558</v>
      </c>
      <c r="G228" s="91"/>
      <c r="H228" s="119">
        <f t="shared" si="3"/>
        <v>0</v>
      </c>
      <c r="I228" s="6"/>
      <c r="K228" s="13"/>
    </row>
    <row r="229" spans="1:17" s="4" customFormat="1" ht="31" customHeight="1" outlineLevel="1">
      <c r="A229" s="41" t="s">
        <v>217</v>
      </c>
      <c r="B229" s="81" t="s">
        <v>1731</v>
      </c>
      <c r="C229" s="82" t="s">
        <v>742</v>
      </c>
      <c r="D229" s="83">
        <v>11</v>
      </c>
      <c r="E229" s="84" t="s">
        <v>1732</v>
      </c>
      <c r="F229" s="84" t="s">
        <v>1733</v>
      </c>
      <c r="G229" s="91"/>
      <c r="H229" s="119">
        <f t="shared" si="3"/>
        <v>0</v>
      </c>
      <c r="I229" s="6"/>
      <c r="K229" s="13"/>
    </row>
    <row r="230" spans="1:17" s="4" customFormat="1" ht="31" customHeight="1" outlineLevel="1">
      <c r="A230" s="41" t="s">
        <v>218</v>
      </c>
      <c r="B230" s="81" t="s">
        <v>1734</v>
      </c>
      <c r="C230" s="82" t="s">
        <v>760</v>
      </c>
      <c r="D230" s="83">
        <v>22</v>
      </c>
      <c r="E230" s="84" t="s">
        <v>1735</v>
      </c>
      <c r="F230" s="84" t="s">
        <v>1733</v>
      </c>
      <c r="G230" s="91"/>
      <c r="H230" s="119">
        <f t="shared" si="3"/>
        <v>0</v>
      </c>
      <c r="I230" s="6"/>
      <c r="K230" s="13"/>
    </row>
    <row r="231" spans="1:17" s="4" customFormat="1" ht="31" customHeight="1" outlineLevel="1">
      <c r="A231" s="41" t="s">
        <v>219</v>
      </c>
      <c r="B231" s="81" t="s">
        <v>1736</v>
      </c>
      <c r="C231" s="82" t="s">
        <v>742</v>
      </c>
      <c r="D231" s="83">
        <v>15</v>
      </c>
      <c r="E231" s="84" t="s">
        <v>845</v>
      </c>
      <c r="F231" s="84" t="s">
        <v>1733</v>
      </c>
      <c r="G231" s="91"/>
      <c r="H231" s="119">
        <f t="shared" si="3"/>
        <v>0</v>
      </c>
      <c r="I231" s="6"/>
      <c r="K231" s="13"/>
    </row>
    <row r="232" spans="1:17" s="4" customFormat="1" ht="31" customHeight="1" outlineLevel="1">
      <c r="A232" s="41" t="s">
        <v>220</v>
      </c>
      <c r="B232" s="81" t="s">
        <v>1737</v>
      </c>
      <c r="C232" s="82" t="s">
        <v>760</v>
      </c>
      <c r="D232" s="83">
        <v>30</v>
      </c>
      <c r="E232" s="84" t="s">
        <v>846</v>
      </c>
      <c r="F232" s="84" t="s">
        <v>1733</v>
      </c>
      <c r="G232" s="91"/>
      <c r="H232" s="119">
        <f t="shared" si="3"/>
        <v>0</v>
      </c>
      <c r="I232" s="6"/>
      <c r="K232" s="13"/>
      <c r="Q232" s="3" t="s">
        <v>2553</v>
      </c>
    </row>
    <row r="233" spans="1:17" s="4" customFormat="1" ht="31" customHeight="1" outlineLevel="1">
      <c r="A233" s="41" t="s">
        <v>2476</v>
      </c>
      <c r="B233" s="81" t="s">
        <v>2389</v>
      </c>
      <c r="C233" s="82" t="s">
        <v>742</v>
      </c>
      <c r="D233" s="83">
        <v>1.49</v>
      </c>
      <c r="E233" s="122" t="s">
        <v>2390</v>
      </c>
      <c r="F233" s="84" t="s">
        <v>1733</v>
      </c>
      <c r="G233" s="138">
        <f>SUM(M233+Q233)</f>
        <v>0</v>
      </c>
      <c r="H233" s="119">
        <f t="shared" si="3"/>
        <v>0</v>
      </c>
      <c r="I233" s="6"/>
      <c r="K233" s="13"/>
      <c r="M233" s="146">
        <v>0</v>
      </c>
      <c r="N233" s="95" t="s">
        <v>2546</v>
      </c>
      <c r="O233" s="94"/>
      <c r="Q233" s="4">
        <f>144*X4</f>
        <v>0</v>
      </c>
    </row>
    <row r="234" spans="1:17" s="4" customFormat="1" ht="31" customHeight="1" outlineLevel="1">
      <c r="A234" s="41" t="s">
        <v>2477</v>
      </c>
      <c r="B234" s="81" t="s">
        <v>2391</v>
      </c>
      <c r="C234" s="82" t="s">
        <v>742</v>
      </c>
      <c r="D234" s="83">
        <v>1.49</v>
      </c>
      <c r="E234" s="122" t="s">
        <v>2392</v>
      </c>
      <c r="F234" s="84" t="s">
        <v>1733</v>
      </c>
      <c r="G234" s="138">
        <f>SUM(M234+Q234)</f>
        <v>0</v>
      </c>
      <c r="H234" s="119">
        <f t="shared" si="3"/>
        <v>0</v>
      </c>
      <c r="I234" s="6"/>
      <c r="K234" s="13"/>
      <c r="M234" s="146">
        <v>0</v>
      </c>
      <c r="N234" s="95" t="s">
        <v>2546</v>
      </c>
      <c r="O234" s="94"/>
      <c r="Q234" s="4">
        <f>144*X4</f>
        <v>0</v>
      </c>
    </row>
    <row r="235" spans="1:17" s="4" customFormat="1" ht="31" customHeight="1" outlineLevel="1">
      <c r="A235" s="41" t="s">
        <v>221</v>
      </c>
      <c r="B235" s="81" t="s">
        <v>1738</v>
      </c>
      <c r="C235" s="82" t="s">
        <v>742</v>
      </c>
      <c r="D235" s="83">
        <v>3.7</v>
      </c>
      <c r="E235" s="84" t="s">
        <v>847</v>
      </c>
      <c r="F235" s="84" t="s">
        <v>1558</v>
      </c>
      <c r="G235" s="93"/>
      <c r="H235" s="119">
        <f t="shared" si="3"/>
        <v>0</v>
      </c>
      <c r="I235" s="6"/>
      <c r="K235" s="13"/>
    </row>
    <row r="236" spans="1:17" s="4" customFormat="1" ht="31" customHeight="1" outlineLevel="1">
      <c r="A236" s="41" t="s">
        <v>222</v>
      </c>
      <c r="B236" s="81" t="s">
        <v>1739</v>
      </c>
      <c r="C236" s="82" t="s">
        <v>742</v>
      </c>
      <c r="D236" s="83">
        <v>3.7</v>
      </c>
      <c r="E236" s="84" t="s">
        <v>848</v>
      </c>
      <c r="F236" s="84" t="s">
        <v>1558</v>
      </c>
      <c r="G236" s="93"/>
      <c r="H236" s="119">
        <f t="shared" si="3"/>
        <v>0</v>
      </c>
      <c r="I236" s="6"/>
      <c r="K236" s="13"/>
    </row>
    <row r="237" spans="1:17" s="4" customFormat="1" ht="31" customHeight="1" outlineLevel="1">
      <c r="A237" s="41" t="s">
        <v>1182</v>
      </c>
      <c r="B237" s="81" t="s">
        <v>1740</v>
      </c>
      <c r="C237" s="82" t="s">
        <v>774</v>
      </c>
      <c r="D237" s="83">
        <v>4.9000000000000004</v>
      </c>
      <c r="E237" s="84" t="s">
        <v>1741</v>
      </c>
      <c r="F237" s="84" t="s">
        <v>1558</v>
      </c>
      <c r="G237" s="93"/>
      <c r="H237" s="119">
        <f t="shared" si="3"/>
        <v>0</v>
      </c>
      <c r="I237" s="6"/>
      <c r="K237" s="13"/>
    </row>
    <row r="238" spans="1:17" s="4" customFormat="1" ht="31" customHeight="1" outlineLevel="1">
      <c r="A238" s="41" t="s">
        <v>1742</v>
      </c>
      <c r="B238" s="81" t="s">
        <v>1740</v>
      </c>
      <c r="C238" s="82" t="s">
        <v>774</v>
      </c>
      <c r="D238" s="83">
        <v>4.9000000000000004</v>
      </c>
      <c r="E238" s="84" t="s">
        <v>1743</v>
      </c>
      <c r="F238" s="84" t="s">
        <v>1558</v>
      </c>
      <c r="G238" s="93"/>
      <c r="H238" s="119">
        <f t="shared" si="3"/>
        <v>0</v>
      </c>
      <c r="I238" s="6"/>
      <c r="K238" s="13"/>
    </row>
    <row r="239" spans="1:17" s="4" customFormat="1" ht="31" customHeight="1" outlineLevel="1">
      <c r="A239" s="41" t="s">
        <v>1744</v>
      </c>
      <c r="B239" s="81" t="s">
        <v>1740</v>
      </c>
      <c r="C239" s="82" t="s">
        <v>774</v>
      </c>
      <c r="D239" s="83">
        <v>4.9000000000000004</v>
      </c>
      <c r="E239" s="84" t="s">
        <v>1745</v>
      </c>
      <c r="F239" s="84" t="s">
        <v>1558</v>
      </c>
      <c r="G239" s="93"/>
      <c r="H239" s="119">
        <f t="shared" si="3"/>
        <v>0</v>
      </c>
      <c r="I239" s="6"/>
      <c r="K239" s="13"/>
    </row>
    <row r="240" spans="1:17" s="4" customFormat="1" ht="31" customHeight="1" outlineLevel="1">
      <c r="A240" s="41" t="s">
        <v>1183</v>
      </c>
      <c r="B240" s="81" t="s">
        <v>1740</v>
      </c>
      <c r="C240" s="82" t="s">
        <v>774</v>
      </c>
      <c r="D240" s="83">
        <v>4.9000000000000004</v>
      </c>
      <c r="E240" s="84" t="s">
        <v>1746</v>
      </c>
      <c r="F240" s="84" t="s">
        <v>1558</v>
      </c>
      <c r="G240" s="93"/>
      <c r="H240" s="119">
        <f t="shared" si="3"/>
        <v>0</v>
      </c>
      <c r="I240" s="6"/>
      <c r="K240" s="13"/>
    </row>
    <row r="241" spans="1:11" s="4" customFormat="1" ht="31" customHeight="1" outlineLevel="1">
      <c r="A241" s="41" t="s">
        <v>1184</v>
      </c>
      <c r="B241" s="81" t="s">
        <v>1740</v>
      </c>
      <c r="C241" s="82" t="s">
        <v>774</v>
      </c>
      <c r="D241" s="83">
        <v>4.9000000000000004</v>
      </c>
      <c r="E241" s="84" t="s">
        <v>1747</v>
      </c>
      <c r="F241" s="84" t="s">
        <v>1558</v>
      </c>
      <c r="G241" s="93"/>
      <c r="H241" s="119">
        <f t="shared" si="3"/>
        <v>0</v>
      </c>
      <c r="I241" s="6"/>
      <c r="K241" s="13"/>
    </row>
    <row r="242" spans="1:11" s="4" customFormat="1" ht="31" customHeight="1" outlineLevel="1">
      <c r="A242" s="41" t="s">
        <v>1185</v>
      </c>
      <c r="B242" s="81" t="s">
        <v>1748</v>
      </c>
      <c r="C242" s="82" t="s">
        <v>774</v>
      </c>
      <c r="D242" s="83">
        <v>6.2</v>
      </c>
      <c r="E242" s="84" t="s">
        <v>1690</v>
      </c>
      <c r="F242" s="84" t="s">
        <v>1558</v>
      </c>
      <c r="G242" s="93"/>
      <c r="H242" s="119">
        <f t="shared" si="3"/>
        <v>0</v>
      </c>
      <c r="I242" s="6"/>
      <c r="K242" s="13"/>
    </row>
    <row r="243" spans="1:11" s="4" customFormat="1" ht="31" customHeight="1" outlineLevel="1">
      <c r="A243" s="41" t="s">
        <v>1186</v>
      </c>
      <c r="B243" s="81" t="s">
        <v>1740</v>
      </c>
      <c r="C243" s="82" t="s">
        <v>774</v>
      </c>
      <c r="D243" s="83">
        <v>4.9000000000000004</v>
      </c>
      <c r="E243" s="84" t="s">
        <v>1749</v>
      </c>
      <c r="F243" s="84" t="s">
        <v>1558</v>
      </c>
      <c r="G243" s="93"/>
      <c r="H243" s="119">
        <f t="shared" si="3"/>
        <v>0</v>
      </c>
      <c r="I243" s="6"/>
      <c r="K243" s="13"/>
    </row>
    <row r="244" spans="1:11" s="4" customFormat="1" ht="31" customHeight="1" outlineLevel="1">
      <c r="A244" s="41" t="s">
        <v>1187</v>
      </c>
      <c r="B244" s="81" t="s">
        <v>1748</v>
      </c>
      <c r="C244" s="82" t="s">
        <v>774</v>
      </c>
      <c r="D244" s="83">
        <v>6.2</v>
      </c>
      <c r="E244" s="84" t="s">
        <v>1690</v>
      </c>
      <c r="F244" s="84" t="s">
        <v>1558</v>
      </c>
      <c r="G244" s="93"/>
      <c r="H244" s="119">
        <f t="shared" si="3"/>
        <v>0</v>
      </c>
      <c r="I244" s="6"/>
      <c r="K244" s="13"/>
    </row>
    <row r="245" spans="1:11" s="4" customFormat="1" ht="31" customHeight="1" outlineLevel="1">
      <c r="A245" s="41" t="s">
        <v>1188</v>
      </c>
      <c r="B245" s="81" t="s">
        <v>1740</v>
      </c>
      <c r="C245" s="82" t="s">
        <v>774</v>
      </c>
      <c r="D245" s="83">
        <v>4.9000000000000004</v>
      </c>
      <c r="E245" s="84" t="s">
        <v>1750</v>
      </c>
      <c r="F245" s="84" t="s">
        <v>1558</v>
      </c>
      <c r="G245" s="93"/>
      <c r="H245" s="119">
        <f t="shared" si="3"/>
        <v>0</v>
      </c>
      <c r="I245" s="6"/>
      <c r="K245" s="13"/>
    </row>
    <row r="246" spans="1:11" s="4" customFormat="1" ht="31" customHeight="1" outlineLevel="1">
      <c r="A246" s="41" t="s">
        <v>1751</v>
      </c>
      <c r="B246" s="81" t="s">
        <v>1740</v>
      </c>
      <c r="C246" s="82" t="s">
        <v>774</v>
      </c>
      <c r="D246" s="83">
        <v>4.9000000000000004</v>
      </c>
      <c r="E246" s="84" t="s">
        <v>1752</v>
      </c>
      <c r="F246" s="84" t="s">
        <v>1558</v>
      </c>
      <c r="G246" s="93"/>
      <c r="H246" s="119">
        <f t="shared" si="3"/>
        <v>0</v>
      </c>
      <c r="I246" s="6"/>
      <c r="K246" s="13"/>
    </row>
    <row r="247" spans="1:11" s="4" customFormat="1" ht="31" customHeight="1" outlineLevel="1">
      <c r="A247" s="41" t="s">
        <v>1189</v>
      </c>
      <c r="B247" s="81" t="s">
        <v>1740</v>
      </c>
      <c r="C247" s="82" t="s">
        <v>774</v>
      </c>
      <c r="D247" s="83">
        <v>4.9000000000000004</v>
      </c>
      <c r="E247" s="84" t="s">
        <v>1753</v>
      </c>
      <c r="F247" s="84" t="s">
        <v>1558</v>
      </c>
      <c r="G247" s="93"/>
      <c r="H247" s="119">
        <f t="shared" si="3"/>
        <v>0</v>
      </c>
      <c r="I247" s="6"/>
      <c r="K247" s="13"/>
    </row>
    <row r="248" spans="1:11" s="4" customFormat="1" ht="31" customHeight="1" outlineLevel="1">
      <c r="A248" s="41" t="s">
        <v>1754</v>
      </c>
      <c r="B248" s="81" t="s">
        <v>1740</v>
      </c>
      <c r="C248" s="82" t="s">
        <v>774</v>
      </c>
      <c r="D248" s="83">
        <v>4.9000000000000004</v>
      </c>
      <c r="E248" s="84" t="s">
        <v>1755</v>
      </c>
      <c r="F248" s="84" t="s">
        <v>1558</v>
      </c>
      <c r="G248" s="93"/>
      <c r="H248" s="119">
        <f t="shared" si="3"/>
        <v>0</v>
      </c>
      <c r="I248" s="6"/>
      <c r="K248" s="13"/>
    </row>
    <row r="249" spans="1:11" s="4" customFormat="1" ht="31" customHeight="1" outlineLevel="1">
      <c r="A249" s="41" t="s">
        <v>1756</v>
      </c>
      <c r="B249" s="81" t="s">
        <v>1740</v>
      </c>
      <c r="C249" s="82" t="s">
        <v>774</v>
      </c>
      <c r="D249" s="83">
        <v>4.9000000000000004</v>
      </c>
      <c r="E249" s="84" t="s">
        <v>1757</v>
      </c>
      <c r="F249" s="84" t="s">
        <v>1558</v>
      </c>
      <c r="G249" s="93"/>
      <c r="H249" s="119">
        <f t="shared" si="3"/>
        <v>0</v>
      </c>
      <c r="I249" s="6"/>
      <c r="K249" s="13"/>
    </row>
    <row r="250" spans="1:11" s="4" customFormat="1" ht="31" customHeight="1" outlineLevel="1">
      <c r="A250" s="41" t="s">
        <v>1190</v>
      </c>
      <c r="B250" s="81" t="s">
        <v>1740</v>
      </c>
      <c r="C250" s="82" t="s">
        <v>774</v>
      </c>
      <c r="D250" s="83">
        <v>4.9000000000000004</v>
      </c>
      <c r="E250" s="84" t="s">
        <v>1758</v>
      </c>
      <c r="F250" s="84" t="s">
        <v>1558</v>
      </c>
      <c r="G250" s="93"/>
      <c r="H250" s="119">
        <f t="shared" si="3"/>
        <v>0</v>
      </c>
      <c r="I250" s="6"/>
      <c r="K250" s="13"/>
    </row>
    <row r="251" spans="1:11" s="4" customFormat="1" ht="31" customHeight="1" outlineLevel="1">
      <c r="A251" s="41" t="s">
        <v>1191</v>
      </c>
      <c r="B251" s="81" t="s">
        <v>1759</v>
      </c>
      <c r="C251" s="82" t="s">
        <v>774</v>
      </c>
      <c r="D251" s="83">
        <v>6.5</v>
      </c>
      <c r="E251" s="84" t="s">
        <v>1690</v>
      </c>
      <c r="F251" s="84" t="s">
        <v>1604</v>
      </c>
      <c r="G251" s="93"/>
      <c r="H251" s="119">
        <f t="shared" si="3"/>
        <v>0</v>
      </c>
      <c r="I251" s="6"/>
      <c r="K251" s="13"/>
    </row>
    <row r="252" spans="1:11" s="4" customFormat="1" ht="31" customHeight="1" outlineLevel="1">
      <c r="A252" s="41" t="s">
        <v>1192</v>
      </c>
      <c r="B252" s="81" t="s">
        <v>1759</v>
      </c>
      <c r="C252" s="82" t="s">
        <v>774</v>
      </c>
      <c r="D252" s="83">
        <v>6.5</v>
      </c>
      <c r="E252" s="84" t="s">
        <v>1690</v>
      </c>
      <c r="F252" s="84" t="s">
        <v>1604</v>
      </c>
      <c r="G252" s="93"/>
      <c r="H252" s="119">
        <f t="shared" si="3"/>
        <v>0</v>
      </c>
      <c r="I252" s="6"/>
      <c r="K252" s="13"/>
    </row>
    <row r="253" spans="1:11" s="4" customFormat="1" ht="31" customHeight="1" outlineLevel="1">
      <c r="A253" s="41" t="s">
        <v>1193</v>
      </c>
      <c r="B253" s="81" t="s">
        <v>1759</v>
      </c>
      <c r="C253" s="82" t="s">
        <v>774</v>
      </c>
      <c r="D253" s="83">
        <v>6.5</v>
      </c>
      <c r="E253" s="84" t="s">
        <v>1690</v>
      </c>
      <c r="F253" s="84" t="s">
        <v>1604</v>
      </c>
      <c r="G253" s="93"/>
      <c r="H253" s="119">
        <f t="shared" si="3"/>
        <v>0</v>
      </c>
      <c r="I253" s="6"/>
      <c r="K253" s="13"/>
    </row>
    <row r="254" spans="1:11" s="4" customFormat="1" ht="31" customHeight="1" outlineLevel="1">
      <c r="A254" s="41" t="s">
        <v>1194</v>
      </c>
      <c r="B254" s="81" t="s">
        <v>1760</v>
      </c>
      <c r="C254" s="82" t="s">
        <v>774</v>
      </c>
      <c r="D254" s="83">
        <v>5.5</v>
      </c>
      <c r="E254" s="84" t="s">
        <v>1690</v>
      </c>
      <c r="F254" s="84" t="s">
        <v>1558</v>
      </c>
      <c r="G254" s="93"/>
      <c r="H254" s="119">
        <f t="shared" si="3"/>
        <v>0</v>
      </c>
      <c r="I254" s="6"/>
      <c r="K254" s="13"/>
    </row>
    <row r="255" spans="1:11" s="4" customFormat="1" ht="31" customHeight="1" outlineLevel="1">
      <c r="A255" s="41" t="s">
        <v>1195</v>
      </c>
      <c r="B255" s="81" t="s">
        <v>1760</v>
      </c>
      <c r="C255" s="82" t="s">
        <v>774</v>
      </c>
      <c r="D255" s="83">
        <v>5.5</v>
      </c>
      <c r="E255" s="84" t="s">
        <v>1690</v>
      </c>
      <c r="F255" s="84" t="s">
        <v>1558</v>
      </c>
      <c r="G255" s="93"/>
      <c r="H255" s="119">
        <f t="shared" si="3"/>
        <v>0</v>
      </c>
      <c r="I255" s="6"/>
      <c r="K255" s="13"/>
    </row>
    <row r="256" spans="1:11" s="4" customFormat="1" ht="31" customHeight="1" outlineLevel="1">
      <c r="A256" s="41" t="s">
        <v>223</v>
      </c>
      <c r="B256" s="81" t="s">
        <v>1761</v>
      </c>
      <c r="C256" s="82" t="s">
        <v>774</v>
      </c>
      <c r="D256" s="83">
        <v>4.9000000000000004</v>
      </c>
      <c r="E256" s="84" t="s">
        <v>849</v>
      </c>
      <c r="F256" s="84" t="s">
        <v>1762</v>
      </c>
      <c r="G256" s="93"/>
      <c r="H256" s="119">
        <f t="shared" si="3"/>
        <v>0</v>
      </c>
      <c r="I256" s="6"/>
      <c r="K256" s="13"/>
    </row>
    <row r="257" spans="1:11" s="4" customFormat="1" ht="31" customHeight="1" outlineLevel="1">
      <c r="A257" s="41" t="s">
        <v>224</v>
      </c>
      <c r="B257" s="81" t="s">
        <v>1763</v>
      </c>
      <c r="C257" s="82" t="s">
        <v>774</v>
      </c>
      <c r="D257" s="83">
        <v>4.9000000000000004</v>
      </c>
      <c r="E257" s="84" t="s">
        <v>850</v>
      </c>
      <c r="F257" s="84" t="s">
        <v>1762</v>
      </c>
      <c r="G257" s="93"/>
      <c r="H257" s="119">
        <f t="shared" si="3"/>
        <v>0</v>
      </c>
      <c r="I257" s="6"/>
      <c r="K257" s="13"/>
    </row>
    <row r="258" spans="1:11" s="4" customFormat="1" ht="31" customHeight="1" outlineLevel="1">
      <c r="A258" s="41" t="s">
        <v>225</v>
      </c>
      <c r="B258" s="81" t="s">
        <v>1764</v>
      </c>
      <c r="C258" s="82" t="s">
        <v>774</v>
      </c>
      <c r="D258" s="83">
        <v>4.9000000000000004</v>
      </c>
      <c r="E258" s="84" t="s">
        <v>851</v>
      </c>
      <c r="F258" s="84" t="s">
        <v>1762</v>
      </c>
      <c r="G258" s="93"/>
      <c r="H258" s="119">
        <f t="shared" si="3"/>
        <v>0</v>
      </c>
      <c r="I258" s="6"/>
      <c r="K258" s="13"/>
    </row>
    <row r="259" spans="1:11" s="4" customFormat="1" ht="31" customHeight="1" outlineLevel="1">
      <c r="A259" s="41" t="s">
        <v>226</v>
      </c>
      <c r="B259" s="81" t="s">
        <v>1765</v>
      </c>
      <c r="C259" s="82" t="s">
        <v>774</v>
      </c>
      <c r="D259" s="83">
        <v>4.9000000000000004</v>
      </c>
      <c r="E259" s="84" t="s">
        <v>852</v>
      </c>
      <c r="F259" s="84" t="s">
        <v>1762</v>
      </c>
      <c r="G259" s="93"/>
      <c r="H259" s="119">
        <f t="shared" si="3"/>
        <v>0</v>
      </c>
      <c r="I259" s="6"/>
      <c r="K259" s="13"/>
    </row>
    <row r="260" spans="1:11" s="4" customFormat="1" ht="31" customHeight="1" outlineLevel="1">
      <c r="A260" s="41" t="s">
        <v>227</v>
      </c>
      <c r="B260" s="81" t="s">
        <v>1766</v>
      </c>
      <c r="C260" s="82" t="s">
        <v>774</v>
      </c>
      <c r="D260" s="83">
        <v>4.9000000000000004</v>
      </c>
      <c r="E260" s="84" t="s">
        <v>853</v>
      </c>
      <c r="F260" s="84" t="s">
        <v>1762</v>
      </c>
      <c r="G260" s="93"/>
      <c r="H260" s="119">
        <f t="shared" si="3"/>
        <v>0</v>
      </c>
      <c r="I260" s="6"/>
      <c r="K260" s="13"/>
    </row>
    <row r="261" spans="1:11" s="4" customFormat="1" ht="31" customHeight="1" outlineLevel="1">
      <c r="A261" s="41" t="s">
        <v>228</v>
      </c>
      <c r="B261" s="81" t="s">
        <v>1767</v>
      </c>
      <c r="C261" s="82" t="s">
        <v>774</v>
      </c>
      <c r="D261" s="83">
        <v>18</v>
      </c>
      <c r="E261" s="84" t="s">
        <v>854</v>
      </c>
      <c r="F261" s="84" t="s">
        <v>1762</v>
      </c>
      <c r="G261" s="93"/>
      <c r="H261" s="119">
        <f t="shared" si="3"/>
        <v>0</v>
      </c>
      <c r="I261" s="6"/>
      <c r="K261" s="13"/>
    </row>
    <row r="262" spans="1:11" s="4" customFormat="1" ht="31" customHeight="1" outlineLevel="1">
      <c r="A262" s="41" t="s">
        <v>229</v>
      </c>
      <c r="B262" s="81" t="s">
        <v>1768</v>
      </c>
      <c r="C262" s="82" t="s">
        <v>774</v>
      </c>
      <c r="D262" s="83">
        <v>18</v>
      </c>
      <c r="E262" s="84" t="s">
        <v>855</v>
      </c>
      <c r="F262" s="84" t="s">
        <v>1762</v>
      </c>
      <c r="G262" s="93"/>
      <c r="H262" s="119">
        <f t="shared" ref="H262:H325" si="4">D262*G262</f>
        <v>0</v>
      </c>
      <c r="I262" s="6"/>
      <c r="K262" s="13"/>
    </row>
    <row r="263" spans="1:11" s="4" customFormat="1" ht="31" customHeight="1" outlineLevel="1">
      <c r="A263" s="41" t="s">
        <v>230</v>
      </c>
      <c r="B263" s="81" t="s">
        <v>1769</v>
      </c>
      <c r="C263" s="82" t="s">
        <v>774</v>
      </c>
      <c r="D263" s="83">
        <v>18</v>
      </c>
      <c r="E263" s="84" t="s">
        <v>856</v>
      </c>
      <c r="F263" s="84" t="s">
        <v>1762</v>
      </c>
      <c r="G263" s="93"/>
      <c r="H263" s="119">
        <f t="shared" si="4"/>
        <v>0</v>
      </c>
      <c r="I263" s="6"/>
      <c r="K263" s="13"/>
    </row>
    <row r="264" spans="1:11" s="4" customFormat="1" ht="31" customHeight="1" outlineLevel="1">
      <c r="A264" s="41" t="s">
        <v>231</v>
      </c>
      <c r="B264" s="81" t="s">
        <v>1770</v>
      </c>
      <c r="C264" s="82" t="s">
        <v>774</v>
      </c>
      <c r="D264" s="83">
        <v>18</v>
      </c>
      <c r="E264" s="84" t="s">
        <v>857</v>
      </c>
      <c r="F264" s="84" t="s">
        <v>1762</v>
      </c>
      <c r="G264" s="93"/>
      <c r="H264" s="119">
        <f t="shared" si="4"/>
        <v>0</v>
      </c>
      <c r="I264" s="6"/>
      <c r="K264" s="13"/>
    </row>
    <row r="265" spans="1:11" s="4" customFormat="1" ht="31" customHeight="1" outlineLevel="1">
      <c r="A265" s="41" t="s">
        <v>232</v>
      </c>
      <c r="B265" s="81" t="s">
        <v>1771</v>
      </c>
      <c r="C265" s="82" t="s">
        <v>774</v>
      </c>
      <c r="D265" s="83">
        <v>18</v>
      </c>
      <c r="E265" s="84" t="s">
        <v>858</v>
      </c>
      <c r="F265" s="84" t="s">
        <v>1762</v>
      </c>
      <c r="G265" s="93"/>
      <c r="H265" s="119">
        <f t="shared" si="4"/>
        <v>0</v>
      </c>
      <c r="I265" s="6"/>
      <c r="K265" s="13"/>
    </row>
    <row r="266" spans="1:11" s="4" customFormat="1" ht="31" customHeight="1" outlineLevel="1">
      <c r="A266" s="41" t="s">
        <v>233</v>
      </c>
      <c r="B266" s="81" t="s">
        <v>1772</v>
      </c>
      <c r="C266" s="82" t="s">
        <v>774</v>
      </c>
      <c r="D266" s="83">
        <v>19.5</v>
      </c>
      <c r="E266" s="84" t="s">
        <v>859</v>
      </c>
      <c r="F266" s="84" t="s">
        <v>1762</v>
      </c>
      <c r="G266" s="93"/>
      <c r="H266" s="119">
        <f t="shared" si="4"/>
        <v>0</v>
      </c>
      <c r="I266" s="6"/>
      <c r="K266" s="13"/>
    </row>
    <row r="267" spans="1:11" s="4" customFormat="1" ht="31" customHeight="1" outlineLevel="1">
      <c r="A267" s="41" t="s">
        <v>1196</v>
      </c>
      <c r="B267" s="81" t="s">
        <v>1773</v>
      </c>
      <c r="C267" s="82" t="s">
        <v>774</v>
      </c>
      <c r="D267" s="83">
        <v>48</v>
      </c>
      <c r="E267" s="84" t="s">
        <v>1332</v>
      </c>
      <c r="F267" s="84" t="s">
        <v>1762</v>
      </c>
      <c r="G267" s="93"/>
      <c r="H267" s="119">
        <f t="shared" si="4"/>
        <v>0</v>
      </c>
      <c r="I267" s="6"/>
      <c r="K267" s="13"/>
    </row>
    <row r="268" spans="1:11" s="4" customFormat="1" ht="31" customHeight="1" outlineLevel="1">
      <c r="A268" s="41" t="s">
        <v>1197</v>
      </c>
      <c r="B268" s="81" t="s">
        <v>1774</v>
      </c>
      <c r="C268" s="82" t="s">
        <v>774</v>
      </c>
      <c r="D268" s="83">
        <v>30</v>
      </c>
      <c r="E268" s="84" t="s">
        <v>1333</v>
      </c>
      <c r="F268" s="84" t="s">
        <v>1762</v>
      </c>
      <c r="G268" s="93"/>
      <c r="H268" s="119">
        <f t="shared" si="4"/>
        <v>0</v>
      </c>
      <c r="I268" s="6"/>
      <c r="K268" s="13"/>
    </row>
    <row r="269" spans="1:11" s="4" customFormat="1" ht="31" customHeight="1" outlineLevel="1">
      <c r="A269" s="41" t="s">
        <v>234</v>
      </c>
      <c r="B269" s="81" t="s">
        <v>1775</v>
      </c>
      <c r="C269" s="82" t="s">
        <v>774</v>
      </c>
      <c r="D269" s="83">
        <v>2.2999999999999998</v>
      </c>
      <c r="E269" s="84" t="s">
        <v>860</v>
      </c>
      <c r="F269" s="84" t="s">
        <v>1762</v>
      </c>
      <c r="G269" s="93"/>
      <c r="H269" s="119">
        <f t="shared" si="4"/>
        <v>0</v>
      </c>
      <c r="I269" s="6"/>
      <c r="K269" s="13"/>
    </row>
    <row r="270" spans="1:11" s="4" customFormat="1" ht="31" customHeight="1" outlineLevel="1">
      <c r="A270" s="41" t="s">
        <v>235</v>
      </c>
      <c r="B270" s="81" t="s">
        <v>1776</v>
      </c>
      <c r="C270" s="82" t="s">
        <v>774</v>
      </c>
      <c r="D270" s="83">
        <v>2.2999999999999998</v>
      </c>
      <c r="E270" s="84" t="s">
        <v>861</v>
      </c>
      <c r="F270" s="84" t="s">
        <v>1762</v>
      </c>
      <c r="G270" s="93"/>
      <c r="H270" s="119">
        <f t="shared" si="4"/>
        <v>0</v>
      </c>
      <c r="I270" s="6"/>
      <c r="K270" s="13"/>
    </row>
    <row r="271" spans="1:11" s="4" customFormat="1" ht="31" customHeight="1" outlineLevel="1">
      <c r="A271" s="41" t="s">
        <v>236</v>
      </c>
      <c r="B271" s="81" t="s">
        <v>1777</v>
      </c>
      <c r="C271" s="82" t="s">
        <v>774</v>
      </c>
      <c r="D271" s="83">
        <v>2.2999999999999998</v>
      </c>
      <c r="E271" s="84" t="s">
        <v>862</v>
      </c>
      <c r="F271" s="84" t="s">
        <v>1762</v>
      </c>
      <c r="G271" s="93"/>
      <c r="H271" s="119">
        <f t="shared" si="4"/>
        <v>0</v>
      </c>
      <c r="I271" s="6"/>
      <c r="K271" s="13"/>
    </row>
    <row r="272" spans="1:11" s="4" customFormat="1" ht="31" customHeight="1" outlineLevel="1">
      <c r="A272" s="41" t="s">
        <v>237</v>
      </c>
      <c r="B272" s="81" t="s">
        <v>1778</v>
      </c>
      <c r="C272" s="82" t="s">
        <v>774</v>
      </c>
      <c r="D272" s="83">
        <v>2.2999999999999998</v>
      </c>
      <c r="E272" s="84" t="s">
        <v>863</v>
      </c>
      <c r="F272" s="84" t="s">
        <v>1762</v>
      </c>
      <c r="G272" s="93"/>
      <c r="H272" s="119">
        <f t="shared" si="4"/>
        <v>0</v>
      </c>
      <c r="I272" s="6"/>
      <c r="K272" s="13"/>
    </row>
    <row r="273" spans="1:11" s="4" customFormat="1" ht="31" customHeight="1" outlineLevel="1">
      <c r="A273" s="41" t="s">
        <v>1198</v>
      </c>
      <c r="B273" s="81" t="s">
        <v>1779</v>
      </c>
      <c r="C273" s="82" t="s">
        <v>774</v>
      </c>
      <c r="D273" s="83">
        <v>26</v>
      </c>
      <c r="E273" s="84" t="s">
        <v>1334</v>
      </c>
      <c r="F273" s="84" t="s">
        <v>1762</v>
      </c>
      <c r="G273" s="93"/>
      <c r="H273" s="119">
        <f t="shared" si="4"/>
        <v>0</v>
      </c>
      <c r="I273" s="6"/>
      <c r="K273" s="13"/>
    </row>
    <row r="274" spans="1:11" s="4" customFormat="1" ht="31" customHeight="1" outlineLevel="1">
      <c r="A274" s="41" t="s">
        <v>238</v>
      </c>
      <c r="B274" s="81" t="s">
        <v>1780</v>
      </c>
      <c r="C274" s="82" t="s">
        <v>774</v>
      </c>
      <c r="D274" s="83">
        <v>26</v>
      </c>
      <c r="E274" s="84" t="s">
        <v>864</v>
      </c>
      <c r="F274" s="84" t="s">
        <v>1762</v>
      </c>
      <c r="G274" s="93"/>
      <c r="H274" s="119">
        <f t="shared" si="4"/>
        <v>0</v>
      </c>
      <c r="I274" s="6"/>
      <c r="K274" s="13"/>
    </row>
    <row r="275" spans="1:11" s="4" customFormat="1" ht="31" customHeight="1" outlineLevel="1">
      <c r="A275" s="41" t="s">
        <v>1781</v>
      </c>
      <c r="B275" s="81" t="s">
        <v>1782</v>
      </c>
      <c r="C275" s="82" t="s">
        <v>774</v>
      </c>
      <c r="D275" s="83">
        <v>12.5</v>
      </c>
      <c r="E275" s="84" t="s">
        <v>1783</v>
      </c>
      <c r="F275" s="84" t="s">
        <v>1762</v>
      </c>
      <c r="G275" s="93"/>
      <c r="H275" s="119">
        <f t="shared" si="4"/>
        <v>0</v>
      </c>
      <c r="I275" s="6"/>
      <c r="K275" s="13"/>
    </row>
    <row r="276" spans="1:11" s="4" customFormat="1" ht="31" customHeight="1" outlineLevel="1">
      <c r="A276" s="41" t="s">
        <v>239</v>
      </c>
      <c r="B276" s="81" t="s">
        <v>1784</v>
      </c>
      <c r="C276" s="82" t="s">
        <v>774</v>
      </c>
      <c r="D276" s="83">
        <v>12.5</v>
      </c>
      <c r="E276" s="84" t="s">
        <v>865</v>
      </c>
      <c r="F276" s="84" t="s">
        <v>1762</v>
      </c>
      <c r="G276" s="93"/>
      <c r="H276" s="119">
        <f t="shared" si="4"/>
        <v>0</v>
      </c>
      <c r="I276" s="6"/>
      <c r="K276" s="13"/>
    </row>
    <row r="277" spans="1:11" s="4" customFormat="1" ht="31" customHeight="1" outlineLevel="1">
      <c r="A277" s="41" t="s">
        <v>1785</v>
      </c>
      <c r="B277" s="81" t="s">
        <v>1786</v>
      </c>
      <c r="C277" s="82" t="s">
        <v>774</v>
      </c>
      <c r="D277" s="83">
        <v>12.5</v>
      </c>
      <c r="E277" s="84" t="s">
        <v>1787</v>
      </c>
      <c r="F277" s="84" t="s">
        <v>1762</v>
      </c>
      <c r="G277" s="93"/>
      <c r="H277" s="119">
        <f t="shared" si="4"/>
        <v>0</v>
      </c>
      <c r="I277" s="6"/>
      <c r="K277" s="13"/>
    </row>
    <row r="278" spans="1:11" s="4" customFormat="1" ht="31" customHeight="1" outlineLevel="1">
      <c r="A278" s="41" t="s">
        <v>2393</v>
      </c>
      <c r="B278" s="81" t="s">
        <v>1791</v>
      </c>
      <c r="C278" s="82" t="s">
        <v>774</v>
      </c>
      <c r="D278" s="83">
        <v>12.5</v>
      </c>
      <c r="E278" s="84" t="s">
        <v>2394</v>
      </c>
      <c r="F278" s="84" t="s">
        <v>1762</v>
      </c>
      <c r="G278" s="93"/>
      <c r="H278" s="119">
        <f t="shared" si="4"/>
        <v>0</v>
      </c>
      <c r="I278" s="6"/>
      <c r="K278" s="13"/>
    </row>
    <row r="279" spans="1:11" s="4" customFormat="1" ht="31" customHeight="1" outlineLevel="1">
      <c r="A279" s="41" t="s">
        <v>240</v>
      </c>
      <c r="B279" s="81" t="s">
        <v>1788</v>
      </c>
      <c r="C279" s="82" t="s">
        <v>774</v>
      </c>
      <c r="D279" s="83">
        <v>12.5</v>
      </c>
      <c r="E279" s="84" t="s">
        <v>866</v>
      </c>
      <c r="F279" s="84" t="s">
        <v>1762</v>
      </c>
      <c r="G279" s="93"/>
      <c r="H279" s="119">
        <f t="shared" si="4"/>
        <v>0</v>
      </c>
      <c r="I279" s="6"/>
      <c r="K279" s="13"/>
    </row>
    <row r="280" spans="1:11" s="4" customFormat="1" ht="31" customHeight="1" outlineLevel="1">
      <c r="A280" s="41" t="s">
        <v>241</v>
      </c>
      <c r="B280" s="81" t="s">
        <v>1782</v>
      </c>
      <c r="C280" s="82" t="s">
        <v>774</v>
      </c>
      <c r="D280" s="83">
        <v>19.5</v>
      </c>
      <c r="E280" s="84" t="s">
        <v>867</v>
      </c>
      <c r="F280" s="84" t="s">
        <v>1762</v>
      </c>
      <c r="G280" s="93"/>
      <c r="H280" s="119">
        <f t="shared" si="4"/>
        <v>0</v>
      </c>
      <c r="I280" s="6"/>
      <c r="K280" s="13"/>
    </row>
    <row r="281" spans="1:11" s="4" customFormat="1" ht="31" customHeight="1" outlineLevel="1">
      <c r="A281" s="41" t="s">
        <v>2395</v>
      </c>
      <c r="B281" s="81" t="s">
        <v>1784</v>
      </c>
      <c r="C281" s="82" t="s">
        <v>774</v>
      </c>
      <c r="D281" s="83">
        <v>19.5</v>
      </c>
      <c r="E281" s="84" t="s">
        <v>2396</v>
      </c>
      <c r="F281" s="84" t="s">
        <v>1762</v>
      </c>
      <c r="G281" s="93"/>
      <c r="H281" s="119">
        <f t="shared" si="4"/>
        <v>0</v>
      </c>
      <c r="I281" s="6"/>
      <c r="K281" s="13"/>
    </row>
    <row r="282" spans="1:11" s="4" customFormat="1" ht="31" customHeight="1" outlineLevel="1">
      <c r="A282" s="41" t="s">
        <v>1789</v>
      </c>
      <c r="B282" s="81" t="s">
        <v>1786</v>
      </c>
      <c r="C282" s="82" t="s">
        <v>774</v>
      </c>
      <c r="D282" s="83">
        <v>19.5</v>
      </c>
      <c r="E282" s="84" t="s">
        <v>1790</v>
      </c>
      <c r="F282" s="84" t="s">
        <v>1762</v>
      </c>
      <c r="G282" s="93"/>
      <c r="H282" s="119">
        <f t="shared" si="4"/>
        <v>0</v>
      </c>
      <c r="I282" s="6"/>
      <c r="K282" s="13"/>
    </row>
    <row r="283" spans="1:11" s="4" customFormat="1" ht="31" customHeight="1" outlineLevel="1">
      <c r="A283" s="41" t="s">
        <v>242</v>
      </c>
      <c r="B283" s="81" t="s">
        <v>1791</v>
      </c>
      <c r="C283" s="82" t="s">
        <v>774</v>
      </c>
      <c r="D283" s="83">
        <v>19.5</v>
      </c>
      <c r="E283" s="84" t="s">
        <v>868</v>
      </c>
      <c r="F283" s="84" t="s">
        <v>1762</v>
      </c>
      <c r="G283" s="93"/>
      <c r="H283" s="119">
        <f t="shared" si="4"/>
        <v>0</v>
      </c>
      <c r="I283" s="6"/>
      <c r="K283" s="13"/>
    </row>
    <row r="284" spans="1:11" s="4" customFormat="1" ht="31" customHeight="1" outlineLevel="1">
      <c r="A284" s="41" t="s">
        <v>243</v>
      </c>
      <c r="B284" s="81" t="s">
        <v>1788</v>
      </c>
      <c r="C284" s="82" t="s">
        <v>774</v>
      </c>
      <c r="D284" s="83">
        <v>19.5</v>
      </c>
      <c r="E284" s="84" t="s">
        <v>869</v>
      </c>
      <c r="F284" s="84" t="s">
        <v>1762</v>
      </c>
      <c r="G284" s="93"/>
      <c r="H284" s="119">
        <f t="shared" si="4"/>
        <v>0</v>
      </c>
      <c r="I284" s="6"/>
      <c r="K284" s="13"/>
    </row>
    <row r="285" spans="1:11" s="4" customFormat="1" ht="31" customHeight="1" outlineLevel="1">
      <c r="A285" s="41" t="s">
        <v>244</v>
      </c>
      <c r="B285" s="81" t="s">
        <v>1792</v>
      </c>
      <c r="C285" s="82" t="s">
        <v>774</v>
      </c>
      <c r="D285" s="83">
        <v>7.8</v>
      </c>
      <c r="E285" s="84" t="s">
        <v>870</v>
      </c>
      <c r="F285" s="84" t="s">
        <v>1762</v>
      </c>
      <c r="G285" s="93"/>
      <c r="H285" s="119">
        <f t="shared" si="4"/>
        <v>0</v>
      </c>
      <c r="I285" s="6"/>
      <c r="K285" s="13"/>
    </row>
    <row r="286" spans="1:11" s="4" customFormat="1" ht="31" customHeight="1" outlineLevel="1">
      <c r="A286" s="41" t="s">
        <v>245</v>
      </c>
      <c r="B286" s="81" t="s">
        <v>1793</v>
      </c>
      <c r="C286" s="82" t="s">
        <v>774</v>
      </c>
      <c r="D286" s="83">
        <v>7.8</v>
      </c>
      <c r="E286" s="84" t="s">
        <v>871</v>
      </c>
      <c r="F286" s="84" t="s">
        <v>1762</v>
      </c>
      <c r="G286" s="93"/>
      <c r="H286" s="119">
        <f t="shared" si="4"/>
        <v>0</v>
      </c>
      <c r="I286" s="6"/>
      <c r="K286" s="13"/>
    </row>
    <row r="287" spans="1:11" s="4" customFormat="1" ht="31" customHeight="1" outlineLevel="1">
      <c r="A287" s="41" t="s">
        <v>244</v>
      </c>
      <c r="B287" s="81" t="s">
        <v>1794</v>
      </c>
      <c r="C287" s="82" t="s">
        <v>774</v>
      </c>
      <c r="D287" s="83">
        <v>7.8</v>
      </c>
      <c r="E287" s="84" t="s">
        <v>870</v>
      </c>
      <c r="F287" s="84" t="s">
        <v>1762</v>
      </c>
      <c r="G287" s="93"/>
      <c r="H287" s="119">
        <f t="shared" si="4"/>
        <v>0</v>
      </c>
      <c r="I287" s="6"/>
      <c r="K287" s="13"/>
    </row>
    <row r="288" spans="1:11" s="4" customFormat="1" ht="31" customHeight="1" outlineLevel="1">
      <c r="A288" s="41" t="s">
        <v>244</v>
      </c>
      <c r="B288" s="81" t="s">
        <v>1795</v>
      </c>
      <c r="C288" s="82" t="s">
        <v>774</v>
      </c>
      <c r="D288" s="83">
        <v>7.8</v>
      </c>
      <c r="E288" s="84" t="s">
        <v>870</v>
      </c>
      <c r="F288" s="84" t="s">
        <v>1762</v>
      </c>
      <c r="G288" s="93"/>
      <c r="H288" s="119">
        <f t="shared" si="4"/>
        <v>0</v>
      </c>
      <c r="I288" s="6"/>
      <c r="K288" s="13"/>
    </row>
    <row r="289" spans="1:11" s="4" customFormat="1" ht="31" customHeight="1" outlineLevel="1">
      <c r="A289" s="41" t="s">
        <v>246</v>
      </c>
      <c r="B289" s="81" t="s">
        <v>1796</v>
      </c>
      <c r="C289" s="82" t="s">
        <v>774</v>
      </c>
      <c r="D289" s="83">
        <v>7.8</v>
      </c>
      <c r="E289" s="84" t="s">
        <v>872</v>
      </c>
      <c r="F289" s="84" t="s">
        <v>1762</v>
      </c>
      <c r="G289" s="93"/>
      <c r="H289" s="119">
        <f t="shared" si="4"/>
        <v>0</v>
      </c>
      <c r="I289" s="6"/>
      <c r="K289" s="13"/>
    </row>
    <row r="290" spans="1:11" s="4" customFormat="1" ht="31" customHeight="1" outlineLevel="1">
      <c r="A290" s="41" t="s">
        <v>1199</v>
      </c>
      <c r="B290" s="81" t="s">
        <v>1797</v>
      </c>
      <c r="C290" s="82" t="s">
        <v>774</v>
      </c>
      <c r="D290" s="83">
        <v>7.8</v>
      </c>
      <c r="E290" s="84" t="s">
        <v>1335</v>
      </c>
      <c r="F290" s="84" t="s">
        <v>1762</v>
      </c>
      <c r="G290" s="93"/>
      <c r="H290" s="119">
        <f t="shared" si="4"/>
        <v>0</v>
      </c>
      <c r="I290" s="6"/>
      <c r="K290" s="13"/>
    </row>
    <row r="291" spans="1:11" s="4" customFormat="1" ht="31" customHeight="1" outlineLevel="1">
      <c r="A291" s="41" t="s">
        <v>247</v>
      </c>
      <c r="B291" s="81" t="s">
        <v>1792</v>
      </c>
      <c r="C291" s="82" t="s">
        <v>774</v>
      </c>
      <c r="D291" s="83">
        <v>9.3000000000000007</v>
      </c>
      <c r="E291" s="84" t="s">
        <v>873</v>
      </c>
      <c r="F291" s="84" t="s">
        <v>1762</v>
      </c>
      <c r="G291" s="93"/>
      <c r="H291" s="119">
        <f t="shared" si="4"/>
        <v>0</v>
      </c>
      <c r="I291" s="6"/>
      <c r="K291" s="13"/>
    </row>
    <row r="292" spans="1:11" s="4" customFormat="1" ht="31" customHeight="1" outlineLevel="1">
      <c r="A292" s="41" t="s">
        <v>248</v>
      </c>
      <c r="B292" s="81" t="s">
        <v>1793</v>
      </c>
      <c r="C292" s="82" t="s">
        <v>774</v>
      </c>
      <c r="D292" s="83">
        <v>9.3000000000000007</v>
      </c>
      <c r="E292" s="84" t="s">
        <v>874</v>
      </c>
      <c r="F292" s="84" t="s">
        <v>1762</v>
      </c>
      <c r="G292" s="93"/>
      <c r="H292" s="119">
        <f t="shared" si="4"/>
        <v>0</v>
      </c>
      <c r="I292" s="6"/>
      <c r="K292" s="13"/>
    </row>
    <row r="293" spans="1:11" s="4" customFormat="1" ht="31" customHeight="1" outlineLevel="1">
      <c r="A293" s="41" t="s">
        <v>249</v>
      </c>
      <c r="B293" s="81" t="s">
        <v>1796</v>
      </c>
      <c r="C293" s="82" t="s">
        <v>774</v>
      </c>
      <c r="D293" s="83">
        <v>9.3000000000000007</v>
      </c>
      <c r="E293" s="84" t="s">
        <v>875</v>
      </c>
      <c r="F293" s="84" t="s">
        <v>1762</v>
      </c>
      <c r="G293" s="93"/>
      <c r="H293" s="119">
        <f t="shared" si="4"/>
        <v>0</v>
      </c>
      <c r="I293" s="6"/>
      <c r="K293" s="13"/>
    </row>
    <row r="294" spans="1:11" s="4" customFormat="1" ht="31" customHeight="1" outlineLevel="1">
      <c r="A294" s="41" t="s">
        <v>1200</v>
      </c>
      <c r="B294" s="81" t="s">
        <v>1797</v>
      </c>
      <c r="C294" s="82" t="s">
        <v>774</v>
      </c>
      <c r="D294" s="83">
        <v>9.3000000000000007</v>
      </c>
      <c r="E294" s="84" t="s">
        <v>1336</v>
      </c>
      <c r="F294" s="84" t="s">
        <v>1762</v>
      </c>
      <c r="G294" s="93"/>
      <c r="H294" s="119">
        <f t="shared" si="4"/>
        <v>0</v>
      </c>
      <c r="I294" s="6"/>
      <c r="K294" s="13"/>
    </row>
    <row r="295" spans="1:11" s="4" customFormat="1" ht="31" customHeight="1" outlineLevel="1">
      <c r="A295" s="41" t="s">
        <v>2397</v>
      </c>
      <c r="B295" s="81" t="s">
        <v>2398</v>
      </c>
      <c r="C295" s="82" t="s">
        <v>774</v>
      </c>
      <c r="D295" s="83">
        <v>10</v>
      </c>
      <c r="E295" s="84" t="s">
        <v>2399</v>
      </c>
      <c r="F295" s="84" t="s">
        <v>1762</v>
      </c>
      <c r="G295" s="93"/>
      <c r="H295" s="119">
        <f t="shared" si="4"/>
        <v>0</v>
      </c>
      <c r="I295" s="6"/>
      <c r="K295" s="13"/>
    </row>
    <row r="296" spans="1:11" s="4" customFormat="1" ht="31" customHeight="1" outlineLevel="1">
      <c r="A296" s="41" t="s">
        <v>2400</v>
      </c>
      <c r="B296" s="81" t="s">
        <v>2401</v>
      </c>
      <c r="C296" s="82" t="s">
        <v>774</v>
      </c>
      <c r="D296" s="83">
        <v>10</v>
      </c>
      <c r="E296" s="84" t="s">
        <v>2402</v>
      </c>
      <c r="F296" s="84" t="s">
        <v>1762</v>
      </c>
      <c r="G296" s="93"/>
      <c r="H296" s="119">
        <f t="shared" si="4"/>
        <v>0</v>
      </c>
      <c r="I296" s="6"/>
      <c r="K296" s="13"/>
    </row>
    <row r="297" spans="1:11" s="4" customFormat="1" ht="31" customHeight="1" outlineLevel="1">
      <c r="A297" s="41" t="s">
        <v>250</v>
      </c>
      <c r="B297" s="81" t="s">
        <v>1798</v>
      </c>
      <c r="C297" s="82" t="s">
        <v>774</v>
      </c>
      <c r="D297" s="83">
        <v>10</v>
      </c>
      <c r="E297" s="84" t="s">
        <v>876</v>
      </c>
      <c r="F297" s="84" t="s">
        <v>1762</v>
      </c>
      <c r="G297" s="93"/>
      <c r="H297" s="119">
        <f t="shared" si="4"/>
        <v>0</v>
      </c>
      <c r="I297" s="6"/>
      <c r="K297" s="13"/>
    </row>
    <row r="298" spans="1:11" s="4" customFormat="1" ht="31" customHeight="1" outlineLevel="1">
      <c r="A298" s="41" t="s">
        <v>2403</v>
      </c>
      <c r="B298" s="81" t="s">
        <v>2404</v>
      </c>
      <c r="C298" s="82" t="s">
        <v>774</v>
      </c>
      <c r="D298" s="83">
        <v>10</v>
      </c>
      <c r="E298" s="84" t="s">
        <v>2405</v>
      </c>
      <c r="F298" s="84" t="s">
        <v>1762</v>
      </c>
      <c r="G298" s="93"/>
      <c r="H298" s="119">
        <f t="shared" si="4"/>
        <v>0</v>
      </c>
      <c r="I298" s="6"/>
      <c r="K298" s="13"/>
    </row>
    <row r="299" spans="1:11" s="4" customFormat="1" ht="31" customHeight="1" outlineLevel="1">
      <c r="A299" s="41" t="s">
        <v>2406</v>
      </c>
      <c r="B299" s="81" t="s">
        <v>2407</v>
      </c>
      <c r="C299" s="82" t="s">
        <v>774</v>
      </c>
      <c r="D299" s="83">
        <v>10</v>
      </c>
      <c r="E299" s="84" t="s">
        <v>2408</v>
      </c>
      <c r="F299" s="84" t="s">
        <v>1762</v>
      </c>
      <c r="G299" s="93"/>
      <c r="H299" s="119">
        <f t="shared" si="4"/>
        <v>0</v>
      </c>
      <c r="I299" s="6"/>
      <c r="K299" s="13"/>
    </row>
    <row r="300" spans="1:11" s="4" customFormat="1" ht="31" customHeight="1" outlineLevel="1">
      <c r="A300" s="41" t="s">
        <v>251</v>
      </c>
      <c r="B300" s="81" t="s">
        <v>1799</v>
      </c>
      <c r="C300" s="82" t="s">
        <v>774</v>
      </c>
      <c r="D300" s="83">
        <v>11</v>
      </c>
      <c r="E300" s="84" t="s">
        <v>877</v>
      </c>
      <c r="F300" s="84" t="s">
        <v>1762</v>
      </c>
      <c r="G300" s="93"/>
      <c r="H300" s="119">
        <f t="shared" si="4"/>
        <v>0</v>
      </c>
      <c r="I300" s="6"/>
      <c r="K300" s="13"/>
    </row>
    <row r="301" spans="1:11" s="4" customFormat="1" ht="31" customHeight="1" outlineLevel="1">
      <c r="A301" s="41" t="s">
        <v>1201</v>
      </c>
      <c r="B301" s="81" t="s">
        <v>1800</v>
      </c>
      <c r="C301" s="82" t="s">
        <v>774</v>
      </c>
      <c r="D301" s="83">
        <v>11</v>
      </c>
      <c r="E301" s="84" t="s">
        <v>1337</v>
      </c>
      <c r="F301" s="84" t="s">
        <v>1762</v>
      </c>
      <c r="G301" s="93"/>
      <c r="H301" s="119">
        <f t="shared" si="4"/>
        <v>0</v>
      </c>
      <c r="I301" s="6"/>
      <c r="K301" s="13"/>
    </row>
    <row r="302" spans="1:11" s="4" customFormat="1" ht="31" customHeight="1" outlineLevel="1">
      <c r="A302" s="41" t="s">
        <v>252</v>
      </c>
      <c r="B302" s="81" t="s">
        <v>1801</v>
      </c>
      <c r="C302" s="82" t="s">
        <v>774</v>
      </c>
      <c r="D302" s="83">
        <v>11</v>
      </c>
      <c r="E302" s="84" t="s">
        <v>878</v>
      </c>
      <c r="F302" s="84" t="s">
        <v>1762</v>
      </c>
      <c r="G302" s="93"/>
      <c r="H302" s="119">
        <f t="shared" si="4"/>
        <v>0</v>
      </c>
      <c r="I302" s="6"/>
      <c r="K302" s="13"/>
    </row>
    <row r="303" spans="1:11" s="4" customFormat="1" ht="31" customHeight="1" outlineLevel="1">
      <c r="A303" s="41" t="s">
        <v>2409</v>
      </c>
      <c r="B303" s="81" t="s">
        <v>1802</v>
      </c>
      <c r="C303" s="82" t="s">
        <v>774</v>
      </c>
      <c r="D303" s="83">
        <v>11</v>
      </c>
      <c r="E303" s="84" t="s">
        <v>2410</v>
      </c>
      <c r="F303" s="84" t="s">
        <v>1762</v>
      </c>
      <c r="G303" s="93"/>
      <c r="H303" s="119">
        <f t="shared" si="4"/>
        <v>0</v>
      </c>
      <c r="I303" s="6"/>
      <c r="K303" s="13"/>
    </row>
    <row r="304" spans="1:11" s="4" customFormat="1" ht="31" customHeight="1" outlineLevel="1">
      <c r="A304" s="41" t="s">
        <v>1202</v>
      </c>
      <c r="B304" s="81" t="s">
        <v>1799</v>
      </c>
      <c r="C304" s="82" t="s">
        <v>774</v>
      </c>
      <c r="D304" s="83">
        <v>18</v>
      </c>
      <c r="E304" s="84" t="s">
        <v>1338</v>
      </c>
      <c r="F304" s="84" t="s">
        <v>1762</v>
      </c>
      <c r="G304" s="93"/>
      <c r="H304" s="119">
        <f t="shared" si="4"/>
        <v>0</v>
      </c>
      <c r="I304" s="6"/>
      <c r="K304" s="13"/>
    </row>
    <row r="305" spans="1:11" s="4" customFormat="1" ht="31" customHeight="1" outlineLevel="1">
      <c r="A305" s="41" t="s">
        <v>253</v>
      </c>
      <c r="B305" s="81" t="s">
        <v>1800</v>
      </c>
      <c r="C305" s="82" t="s">
        <v>774</v>
      </c>
      <c r="D305" s="83">
        <v>18</v>
      </c>
      <c r="E305" s="84" t="s">
        <v>879</v>
      </c>
      <c r="F305" s="84" t="s">
        <v>1762</v>
      </c>
      <c r="G305" s="93"/>
      <c r="H305" s="119">
        <f t="shared" si="4"/>
        <v>0</v>
      </c>
      <c r="I305" s="6"/>
      <c r="K305" s="13"/>
    </row>
    <row r="306" spans="1:11" s="4" customFormat="1" ht="31" customHeight="1" outlineLevel="1">
      <c r="A306" s="41" t="s">
        <v>1203</v>
      </c>
      <c r="B306" s="81" t="s">
        <v>1801</v>
      </c>
      <c r="C306" s="82" t="s">
        <v>774</v>
      </c>
      <c r="D306" s="83">
        <v>18</v>
      </c>
      <c r="E306" s="84" t="s">
        <v>1339</v>
      </c>
      <c r="F306" s="84" t="s">
        <v>1762</v>
      </c>
      <c r="G306" s="93"/>
      <c r="H306" s="119">
        <f t="shared" si="4"/>
        <v>0</v>
      </c>
      <c r="I306" s="6"/>
      <c r="K306" s="13"/>
    </row>
    <row r="307" spans="1:11" s="4" customFormat="1" ht="31" customHeight="1" outlineLevel="1">
      <c r="A307" s="41" t="s">
        <v>254</v>
      </c>
      <c r="B307" s="81" t="s">
        <v>1802</v>
      </c>
      <c r="C307" s="82" t="s">
        <v>774</v>
      </c>
      <c r="D307" s="83">
        <v>18</v>
      </c>
      <c r="E307" s="84" t="s">
        <v>880</v>
      </c>
      <c r="F307" s="84" t="s">
        <v>1762</v>
      </c>
      <c r="G307" s="93"/>
      <c r="H307" s="119">
        <f t="shared" si="4"/>
        <v>0</v>
      </c>
      <c r="I307" s="6"/>
      <c r="K307" s="13"/>
    </row>
    <row r="308" spans="1:11" s="4" customFormat="1" ht="31" customHeight="1" outlineLevel="1">
      <c r="A308" s="41" t="s">
        <v>1204</v>
      </c>
      <c r="B308" s="81" t="s">
        <v>1799</v>
      </c>
      <c r="C308" s="82" t="s">
        <v>774</v>
      </c>
      <c r="D308" s="83">
        <v>24</v>
      </c>
      <c r="E308" s="84" t="s">
        <v>1340</v>
      </c>
      <c r="F308" s="84" t="s">
        <v>1762</v>
      </c>
      <c r="G308" s="93"/>
      <c r="H308" s="119">
        <f t="shared" si="4"/>
        <v>0</v>
      </c>
      <c r="I308" s="6"/>
      <c r="K308" s="13"/>
    </row>
    <row r="309" spans="1:11" s="4" customFormat="1" ht="31" customHeight="1" outlineLevel="1">
      <c r="A309" s="41" t="s">
        <v>1205</v>
      </c>
      <c r="B309" s="81" t="s">
        <v>1800</v>
      </c>
      <c r="C309" s="82" t="s">
        <v>774</v>
      </c>
      <c r="D309" s="83">
        <v>24</v>
      </c>
      <c r="E309" s="84" t="s">
        <v>1341</v>
      </c>
      <c r="F309" s="84" t="s">
        <v>1762</v>
      </c>
      <c r="G309" s="93"/>
      <c r="H309" s="119">
        <f t="shared" si="4"/>
        <v>0</v>
      </c>
      <c r="I309" s="6"/>
      <c r="K309" s="13"/>
    </row>
    <row r="310" spans="1:11" s="4" customFormat="1" ht="31" customHeight="1" outlineLevel="1">
      <c r="A310" s="41" t="s">
        <v>1206</v>
      </c>
      <c r="B310" s="81" t="s">
        <v>1801</v>
      </c>
      <c r="C310" s="82" t="s">
        <v>774</v>
      </c>
      <c r="D310" s="83">
        <v>24</v>
      </c>
      <c r="E310" s="84" t="s">
        <v>1803</v>
      </c>
      <c r="F310" s="84" t="s">
        <v>1762</v>
      </c>
      <c r="G310" s="93"/>
      <c r="H310" s="119">
        <f t="shared" si="4"/>
        <v>0</v>
      </c>
      <c r="I310" s="6"/>
      <c r="K310" s="13"/>
    </row>
    <row r="311" spans="1:11" s="4" customFormat="1" ht="31" customHeight="1" outlineLevel="1">
      <c r="A311" s="41" t="s">
        <v>255</v>
      </c>
      <c r="B311" s="81" t="s">
        <v>1802</v>
      </c>
      <c r="C311" s="82" t="s">
        <v>774</v>
      </c>
      <c r="D311" s="83">
        <v>24</v>
      </c>
      <c r="E311" s="84" t="s">
        <v>881</v>
      </c>
      <c r="F311" s="84" t="s">
        <v>1762</v>
      </c>
      <c r="G311" s="93"/>
      <c r="H311" s="119">
        <f t="shared" si="4"/>
        <v>0</v>
      </c>
      <c r="I311" s="6"/>
      <c r="K311" s="13"/>
    </row>
    <row r="312" spans="1:11" s="4" customFormat="1" ht="31" customHeight="1" outlineLevel="1">
      <c r="A312" s="41" t="s">
        <v>256</v>
      </c>
      <c r="B312" s="81" t="s">
        <v>1804</v>
      </c>
      <c r="C312" s="82" t="s">
        <v>774</v>
      </c>
      <c r="D312" s="83">
        <v>12.2</v>
      </c>
      <c r="E312" s="84" t="s">
        <v>882</v>
      </c>
      <c r="F312" s="84" t="s">
        <v>1762</v>
      </c>
      <c r="G312" s="93"/>
      <c r="H312" s="119">
        <f t="shared" si="4"/>
        <v>0</v>
      </c>
      <c r="I312" s="6"/>
      <c r="K312" s="13"/>
    </row>
    <row r="313" spans="1:11" s="4" customFormat="1" ht="31" customHeight="1" outlineLevel="1">
      <c r="A313" s="41" t="s">
        <v>2411</v>
      </c>
      <c r="B313" s="81" t="s">
        <v>2412</v>
      </c>
      <c r="C313" s="82" t="s">
        <v>774</v>
      </c>
      <c r="D313" s="83">
        <v>12.2</v>
      </c>
      <c r="E313" s="84" t="s">
        <v>2413</v>
      </c>
      <c r="F313" s="84" t="s">
        <v>1762</v>
      </c>
      <c r="G313" s="93"/>
      <c r="H313" s="119">
        <f t="shared" si="4"/>
        <v>0</v>
      </c>
      <c r="I313" s="6"/>
      <c r="K313" s="13"/>
    </row>
    <row r="314" spans="1:11" s="4" customFormat="1" ht="31" customHeight="1" outlineLevel="1">
      <c r="A314" s="41" t="s">
        <v>257</v>
      </c>
      <c r="B314" s="81" t="s">
        <v>1805</v>
      </c>
      <c r="C314" s="82" t="s">
        <v>774</v>
      </c>
      <c r="D314" s="83">
        <v>12.2</v>
      </c>
      <c r="E314" s="84" t="s">
        <v>883</v>
      </c>
      <c r="F314" s="84" t="s">
        <v>1762</v>
      </c>
      <c r="G314" s="93"/>
      <c r="H314" s="119">
        <f t="shared" si="4"/>
        <v>0</v>
      </c>
      <c r="I314" s="6"/>
      <c r="K314" s="13"/>
    </row>
    <row r="315" spans="1:11" s="4" customFormat="1" ht="31" customHeight="1" outlineLevel="1">
      <c r="A315" s="41" t="s">
        <v>258</v>
      </c>
      <c r="B315" s="81" t="s">
        <v>1806</v>
      </c>
      <c r="C315" s="82" t="s">
        <v>774</v>
      </c>
      <c r="D315" s="83">
        <v>12.2</v>
      </c>
      <c r="E315" s="84" t="s">
        <v>884</v>
      </c>
      <c r="F315" s="84" t="s">
        <v>1762</v>
      </c>
      <c r="G315" s="93"/>
      <c r="H315" s="119">
        <f t="shared" si="4"/>
        <v>0</v>
      </c>
      <c r="I315" s="6"/>
      <c r="K315" s="13"/>
    </row>
    <row r="316" spans="1:11" s="4" customFormat="1" ht="31" customHeight="1" outlineLevel="1">
      <c r="A316" s="41" t="s">
        <v>259</v>
      </c>
      <c r="B316" s="81" t="s">
        <v>1807</v>
      </c>
      <c r="C316" s="82" t="s">
        <v>774</v>
      </c>
      <c r="D316" s="83">
        <v>13.9</v>
      </c>
      <c r="E316" s="84" t="s">
        <v>885</v>
      </c>
      <c r="F316" s="84" t="s">
        <v>1762</v>
      </c>
      <c r="G316" s="93"/>
      <c r="H316" s="119">
        <f t="shared" si="4"/>
        <v>0</v>
      </c>
      <c r="I316" s="6"/>
      <c r="K316" s="13"/>
    </row>
    <row r="317" spans="1:11" s="4" customFormat="1" ht="31" customHeight="1" outlineLevel="1">
      <c r="A317" s="41" t="s">
        <v>260</v>
      </c>
      <c r="B317" s="81" t="s">
        <v>1808</v>
      </c>
      <c r="C317" s="82" t="s">
        <v>774</v>
      </c>
      <c r="D317" s="83">
        <v>13.9</v>
      </c>
      <c r="E317" s="84" t="s">
        <v>886</v>
      </c>
      <c r="F317" s="84" t="s">
        <v>1762</v>
      </c>
      <c r="G317" s="93"/>
      <c r="H317" s="119">
        <f t="shared" si="4"/>
        <v>0</v>
      </c>
      <c r="I317" s="6"/>
      <c r="K317" s="13"/>
    </row>
    <row r="318" spans="1:11" s="4" customFormat="1" ht="31" customHeight="1" outlineLevel="1">
      <c r="A318" s="41" t="s">
        <v>261</v>
      </c>
      <c r="B318" s="81" t="s">
        <v>1809</v>
      </c>
      <c r="C318" s="82" t="s">
        <v>774</v>
      </c>
      <c r="D318" s="83">
        <v>13.9</v>
      </c>
      <c r="E318" s="84" t="s">
        <v>887</v>
      </c>
      <c r="F318" s="84" t="s">
        <v>1762</v>
      </c>
      <c r="G318" s="93"/>
      <c r="H318" s="119">
        <f t="shared" si="4"/>
        <v>0</v>
      </c>
      <c r="I318" s="6"/>
      <c r="K318" s="13"/>
    </row>
    <row r="319" spans="1:11" s="4" customFormat="1" ht="31" customHeight="1" outlineLevel="1">
      <c r="A319" s="41" t="s">
        <v>2414</v>
      </c>
      <c r="B319" s="81" t="s">
        <v>1810</v>
      </c>
      <c r="C319" s="82" t="s">
        <v>774</v>
      </c>
      <c r="D319" s="83">
        <v>13.9</v>
      </c>
      <c r="E319" s="84" t="s">
        <v>2415</v>
      </c>
      <c r="F319" s="84" t="s">
        <v>1762</v>
      </c>
      <c r="G319" s="93"/>
      <c r="H319" s="119">
        <f t="shared" si="4"/>
        <v>0</v>
      </c>
      <c r="I319" s="6"/>
      <c r="K319" s="13"/>
    </row>
    <row r="320" spans="1:11" s="4" customFormat="1" ht="31" customHeight="1" outlineLevel="1">
      <c r="A320" s="41" t="s">
        <v>2416</v>
      </c>
      <c r="B320" s="81" t="s">
        <v>2417</v>
      </c>
      <c r="C320" s="82" t="s">
        <v>774</v>
      </c>
      <c r="D320" s="83">
        <v>13.9</v>
      </c>
      <c r="E320" s="84" t="s">
        <v>2418</v>
      </c>
      <c r="F320" s="84" t="s">
        <v>1762</v>
      </c>
      <c r="G320" s="93"/>
      <c r="H320" s="119">
        <f t="shared" si="4"/>
        <v>0</v>
      </c>
      <c r="I320" s="6"/>
      <c r="K320" s="13"/>
    </row>
    <row r="321" spans="1:11" s="4" customFormat="1" ht="31" customHeight="1" outlineLevel="1">
      <c r="A321" s="41" t="s">
        <v>262</v>
      </c>
      <c r="B321" s="81" t="s">
        <v>1807</v>
      </c>
      <c r="C321" s="82" t="s">
        <v>774</v>
      </c>
      <c r="D321" s="83">
        <v>18.899999999999999</v>
      </c>
      <c r="E321" s="84" t="s">
        <v>888</v>
      </c>
      <c r="F321" s="84" t="s">
        <v>1762</v>
      </c>
      <c r="G321" s="93"/>
      <c r="H321" s="119">
        <f t="shared" si="4"/>
        <v>0</v>
      </c>
      <c r="I321" s="6"/>
      <c r="K321" s="13"/>
    </row>
    <row r="322" spans="1:11" s="4" customFormat="1" ht="31" customHeight="1" outlineLevel="1">
      <c r="A322" s="41" t="s">
        <v>263</v>
      </c>
      <c r="B322" s="81" t="s">
        <v>1808</v>
      </c>
      <c r="C322" s="82" t="s">
        <v>774</v>
      </c>
      <c r="D322" s="83">
        <v>18.899999999999999</v>
      </c>
      <c r="E322" s="84" t="s">
        <v>889</v>
      </c>
      <c r="F322" s="84" t="s">
        <v>1762</v>
      </c>
      <c r="G322" s="93"/>
      <c r="H322" s="119">
        <f t="shared" si="4"/>
        <v>0</v>
      </c>
      <c r="I322" s="6"/>
      <c r="K322" s="13"/>
    </row>
    <row r="323" spans="1:11" s="4" customFormat="1" ht="31" customHeight="1" outlineLevel="1">
      <c r="A323" s="41" t="s">
        <v>1207</v>
      </c>
      <c r="B323" s="81" t="s">
        <v>1809</v>
      </c>
      <c r="C323" s="82" t="s">
        <v>774</v>
      </c>
      <c r="D323" s="83">
        <v>18.899999999999999</v>
      </c>
      <c r="E323" s="84" t="s">
        <v>1342</v>
      </c>
      <c r="F323" s="84" t="s">
        <v>1762</v>
      </c>
      <c r="G323" s="93"/>
      <c r="H323" s="119">
        <f t="shared" si="4"/>
        <v>0</v>
      </c>
      <c r="I323" s="6"/>
      <c r="K323" s="13"/>
    </row>
    <row r="324" spans="1:11" s="4" customFormat="1" ht="31" customHeight="1" outlineLevel="1">
      <c r="A324" s="41" t="s">
        <v>264</v>
      </c>
      <c r="B324" s="81" t="s">
        <v>1810</v>
      </c>
      <c r="C324" s="82" t="s">
        <v>774</v>
      </c>
      <c r="D324" s="83">
        <v>18.899999999999999</v>
      </c>
      <c r="E324" s="84" t="s">
        <v>890</v>
      </c>
      <c r="F324" s="84" t="s">
        <v>1762</v>
      </c>
      <c r="G324" s="93"/>
      <c r="H324" s="119">
        <f t="shared" si="4"/>
        <v>0</v>
      </c>
      <c r="I324" s="6"/>
      <c r="K324" s="13"/>
    </row>
    <row r="325" spans="1:11" s="4" customFormat="1" ht="31" customHeight="1" outlineLevel="1">
      <c r="A325" s="41" t="s">
        <v>2419</v>
      </c>
      <c r="B325" s="81" t="s">
        <v>2417</v>
      </c>
      <c r="C325" s="82" t="s">
        <v>774</v>
      </c>
      <c r="D325" s="83">
        <v>18.899999999999999</v>
      </c>
      <c r="E325" s="84" t="s">
        <v>2420</v>
      </c>
      <c r="F325" s="84" t="s">
        <v>1762</v>
      </c>
      <c r="G325" s="93"/>
      <c r="H325" s="119">
        <f t="shared" si="4"/>
        <v>0</v>
      </c>
      <c r="I325" s="6"/>
      <c r="K325" s="13"/>
    </row>
    <row r="326" spans="1:11" s="4" customFormat="1" ht="31" customHeight="1" outlineLevel="1">
      <c r="A326" s="41" t="s">
        <v>265</v>
      </c>
      <c r="B326" s="81" t="s">
        <v>1807</v>
      </c>
      <c r="C326" s="82" t="s">
        <v>774</v>
      </c>
      <c r="D326" s="83">
        <v>24.9</v>
      </c>
      <c r="E326" s="84" t="s">
        <v>891</v>
      </c>
      <c r="F326" s="84" t="s">
        <v>1762</v>
      </c>
      <c r="G326" s="93"/>
      <c r="H326" s="119">
        <f t="shared" ref="H326:H389" si="5">D326*G326</f>
        <v>0</v>
      </c>
      <c r="I326" s="6"/>
      <c r="K326" s="13"/>
    </row>
    <row r="327" spans="1:11" s="4" customFormat="1" ht="31" customHeight="1" outlineLevel="1">
      <c r="A327" s="41" t="s">
        <v>1208</v>
      </c>
      <c r="B327" s="81" t="s">
        <v>1809</v>
      </c>
      <c r="C327" s="82" t="s">
        <v>774</v>
      </c>
      <c r="D327" s="83">
        <v>24.9</v>
      </c>
      <c r="E327" s="84" t="s">
        <v>1343</v>
      </c>
      <c r="F327" s="84" t="s">
        <v>1762</v>
      </c>
      <c r="G327" s="93"/>
      <c r="H327" s="119">
        <f t="shared" si="5"/>
        <v>0</v>
      </c>
      <c r="I327" s="6"/>
      <c r="K327" s="13"/>
    </row>
    <row r="328" spans="1:11" s="4" customFormat="1" ht="31" customHeight="1" outlineLevel="1">
      <c r="A328" s="41" t="s">
        <v>266</v>
      </c>
      <c r="B328" s="81" t="s">
        <v>1811</v>
      </c>
      <c r="C328" s="82" t="s">
        <v>774</v>
      </c>
      <c r="D328" s="83">
        <v>3.6</v>
      </c>
      <c r="E328" s="84" t="s">
        <v>892</v>
      </c>
      <c r="F328" s="84" t="s">
        <v>1762</v>
      </c>
      <c r="G328" s="93"/>
      <c r="H328" s="119">
        <f t="shared" si="5"/>
        <v>0</v>
      </c>
      <c r="I328" s="6"/>
      <c r="K328" s="13"/>
    </row>
    <row r="329" spans="1:11" s="4" customFormat="1" ht="31" customHeight="1" outlineLevel="1">
      <c r="A329" s="41" t="s">
        <v>266</v>
      </c>
      <c r="B329" s="81" t="s">
        <v>1812</v>
      </c>
      <c r="C329" s="82" t="s">
        <v>774</v>
      </c>
      <c r="D329" s="83">
        <v>3.6</v>
      </c>
      <c r="E329" s="84" t="s">
        <v>892</v>
      </c>
      <c r="F329" s="84" t="s">
        <v>1762</v>
      </c>
      <c r="G329" s="93"/>
      <c r="H329" s="119">
        <f t="shared" si="5"/>
        <v>0</v>
      </c>
      <c r="I329" s="6"/>
      <c r="K329" s="13"/>
    </row>
    <row r="330" spans="1:11" s="4" customFormat="1" ht="31" customHeight="1" outlineLevel="1">
      <c r="A330" s="41" t="s">
        <v>266</v>
      </c>
      <c r="B330" s="81" t="s">
        <v>1813</v>
      </c>
      <c r="C330" s="82" t="s">
        <v>774</v>
      </c>
      <c r="D330" s="83">
        <v>3.6</v>
      </c>
      <c r="E330" s="84" t="s">
        <v>892</v>
      </c>
      <c r="F330" s="84" t="s">
        <v>1762</v>
      </c>
      <c r="G330" s="93"/>
      <c r="H330" s="119">
        <f t="shared" si="5"/>
        <v>0</v>
      </c>
      <c r="I330" s="6"/>
      <c r="K330" s="13"/>
    </row>
    <row r="331" spans="1:11" s="4" customFormat="1" ht="31" customHeight="1" outlineLevel="1">
      <c r="A331" s="41" t="s">
        <v>266</v>
      </c>
      <c r="B331" s="81" t="s">
        <v>1814</v>
      </c>
      <c r="C331" s="82" t="s">
        <v>774</v>
      </c>
      <c r="D331" s="83">
        <v>3.6</v>
      </c>
      <c r="E331" s="84" t="s">
        <v>892</v>
      </c>
      <c r="F331" s="84" t="s">
        <v>1762</v>
      </c>
      <c r="G331" s="93"/>
      <c r="H331" s="119">
        <f t="shared" si="5"/>
        <v>0</v>
      </c>
      <c r="I331" s="6"/>
      <c r="K331" s="13"/>
    </row>
    <row r="332" spans="1:11" s="4" customFormat="1" ht="31" customHeight="1" outlineLevel="1">
      <c r="A332" s="41" t="s">
        <v>266</v>
      </c>
      <c r="B332" s="81" t="s">
        <v>1815</v>
      </c>
      <c r="C332" s="82" t="s">
        <v>774</v>
      </c>
      <c r="D332" s="83">
        <v>3.6</v>
      </c>
      <c r="E332" s="84" t="s">
        <v>892</v>
      </c>
      <c r="F332" s="84" t="s">
        <v>1762</v>
      </c>
      <c r="G332" s="93"/>
      <c r="H332" s="119">
        <f t="shared" si="5"/>
        <v>0</v>
      </c>
      <c r="I332" s="6"/>
      <c r="K332" s="13"/>
    </row>
    <row r="333" spans="1:11" s="4" customFormat="1" ht="31" customHeight="1" outlineLevel="1">
      <c r="A333" s="41" t="s">
        <v>267</v>
      </c>
      <c r="B333" s="81" t="s">
        <v>1811</v>
      </c>
      <c r="C333" s="82" t="s">
        <v>774</v>
      </c>
      <c r="D333" s="83">
        <v>3.9</v>
      </c>
      <c r="E333" s="84" t="s">
        <v>893</v>
      </c>
      <c r="F333" s="84" t="s">
        <v>1762</v>
      </c>
      <c r="G333" s="93"/>
      <c r="H333" s="119">
        <f t="shared" si="5"/>
        <v>0</v>
      </c>
      <c r="I333" s="6"/>
      <c r="K333" s="13"/>
    </row>
    <row r="334" spans="1:11" s="4" customFormat="1" ht="31" customHeight="1" outlineLevel="1">
      <c r="A334" s="41" t="s">
        <v>268</v>
      </c>
      <c r="B334" s="81" t="s">
        <v>1812</v>
      </c>
      <c r="C334" s="82" t="s">
        <v>774</v>
      </c>
      <c r="D334" s="83">
        <v>3.9</v>
      </c>
      <c r="E334" s="84" t="s">
        <v>894</v>
      </c>
      <c r="F334" s="84" t="s">
        <v>1762</v>
      </c>
      <c r="G334" s="93"/>
      <c r="H334" s="119">
        <f t="shared" si="5"/>
        <v>0</v>
      </c>
      <c r="I334" s="6"/>
      <c r="K334" s="13"/>
    </row>
    <row r="335" spans="1:11" s="4" customFormat="1" ht="31" customHeight="1" outlineLevel="1">
      <c r="A335" s="41" t="s">
        <v>269</v>
      </c>
      <c r="B335" s="81" t="s">
        <v>1813</v>
      </c>
      <c r="C335" s="82" t="s">
        <v>774</v>
      </c>
      <c r="D335" s="83">
        <v>3.9</v>
      </c>
      <c r="E335" s="84" t="s">
        <v>895</v>
      </c>
      <c r="F335" s="84" t="s">
        <v>1762</v>
      </c>
      <c r="G335" s="93"/>
      <c r="H335" s="119">
        <f t="shared" si="5"/>
        <v>0</v>
      </c>
      <c r="I335" s="6"/>
      <c r="K335" s="13"/>
    </row>
    <row r="336" spans="1:11" s="4" customFormat="1" ht="31" customHeight="1" outlineLevel="1">
      <c r="A336" s="41" t="s">
        <v>270</v>
      </c>
      <c r="B336" s="81" t="s">
        <v>1814</v>
      </c>
      <c r="C336" s="82" t="s">
        <v>774</v>
      </c>
      <c r="D336" s="83">
        <v>3.9</v>
      </c>
      <c r="E336" s="84" t="s">
        <v>896</v>
      </c>
      <c r="F336" s="84" t="s">
        <v>1762</v>
      </c>
      <c r="G336" s="93"/>
      <c r="H336" s="119">
        <f t="shared" si="5"/>
        <v>0</v>
      </c>
      <c r="I336" s="6"/>
      <c r="K336" s="13"/>
    </row>
    <row r="337" spans="1:11" s="4" customFormat="1" ht="31" customHeight="1" outlineLevel="1">
      <c r="A337" s="41" t="s">
        <v>271</v>
      </c>
      <c r="B337" s="81" t="s">
        <v>1815</v>
      </c>
      <c r="C337" s="82" t="s">
        <v>774</v>
      </c>
      <c r="D337" s="83">
        <v>3.9</v>
      </c>
      <c r="E337" s="84" t="s">
        <v>897</v>
      </c>
      <c r="F337" s="84" t="s">
        <v>1762</v>
      </c>
      <c r="G337" s="93"/>
      <c r="H337" s="119">
        <f t="shared" si="5"/>
        <v>0</v>
      </c>
      <c r="I337" s="6"/>
      <c r="K337" s="13"/>
    </row>
    <row r="338" spans="1:11" s="4" customFormat="1" ht="31" customHeight="1" outlineLevel="1">
      <c r="A338" s="41" t="s">
        <v>272</v>
      </c>
      <c r="B338" s="81" t="s">
        <v>1811</v>
      </c>
      <c r="C338" s="82" t="s">
        <v>774</v>
      </c>
      <c r="D338" s="83">
        <v>4.7</v>
      </c>
      <c r="E338" s="84" t="s">
        <v>898</v>
      </c>
      <c r="F338" s="84" t="s">
        <v>1762</v>
      </c>
      <c r="G338" s="93"/>
      <c r="H338" s="119">
        <f t="shared" si="5"/>
        <v>0</v>
      </c>
      <c r="I338" s="6"/>
      <c r="K338" s="13"/>
    </row>
    <row r="339" spans="1:11" s="4" customFormat="1" ht="31" customHeight="1" outlineLevel="1">
      <c r="A339" s="41" t="s">
        <v>273</v>
      </c>
      <c r="B339" s="81" t="s">
        <v>1812</v>
      </c>
      <c r="C339" s="82" t="s">
        <v>774</v>
      </c>
      <c r="D339" s="83">
        <v>4.7</v>
      </c>
      <c r="E339" s="84" t="s">
        <v>899</v>
      </c>
      <c r="F339" s="84" t="s">
        <v>1762</v>
      </c>
      <c r="G339" s="93"/>
      <c r="H339" s="119">
        <f t="shared" si="5"/>
        <v>0</v>
      </c>
      <c r="I339" s="6"/>
      <c r="K339" s="13"/>
    </row>
    <row r="340" spans="1:11" s="4" customFormat="1" ht="31" customHeight="1" outlineLevel="1">
      <c r="A340" s="41" t="s">
        <v>274</v>
      </c>
      <c r="B340" s="81" t="s">
        <v>1813</v>
      </c>
      <c r="C340" s="82" t="s">
        <v>774</v>
      </c>
      <c r="D340" s="83">
        <v>4.7</v>
      </c>
      <c r="E340" s="84" t="s">
        <v>900</v>
      </c>
      <c r="F340" s="84" t="s">
        <v>1762</v>
      </c>
      <c r="G340" s="93"/>
      <c r="H340" s="119">
        <f t="shared" si="5"/>
        <v>0</v>
      </c>
      <c r="I340" s="6"/>
      <c r="K340" s="13"/>
    </row>
    <row r="341" spans="1:11" s="4" customFormat="1" ht="31" customHeight="1" outlineLevel="1">
      <c r="A341" s="41" t="s">
        <v>275</v>
      </c>
      <c r="B341" s="81" t="s">
        <v>1814</v>
      </c>
      <c r="C341" s="82" t="s">
        <v>774</v>
      </c>
      <c r="D341" s="83">
        <v>4.7</v>
      </c>
      <c r="E341" s="84" t="s">
        <v>901</v>
      </c>
      <c r="F341" s="84" t="s">
        <v>1762</v>
      </c>
      <c r="G341" s="93"/>
      <c r="H341" s="119">
        <f t="shared" si="5"/>
        <v>0</v>
      </c>
      <c r="I341" s="6"/>
      <c r="K341" s="13"/>
    </row>
    <row r="342" spans="1:11" s="4" customFormat="1" ht="31" customHeight="1" outlineLevel="1">
      <c r="A342" s="41" t="s">
        <v>276</v>
      </c>
      <c r="B342" s="81" t="s">
        <v>1815</v>
      </c>
      <c r="C342" s="82" t="s">
        <v>774</v>
      </c>
      <c r="D342" s="83">
        <v>4.7</v>
      </c>
      <c r="E342" s="84" t="s">
        <v>902</v>
      </c>
      <c r="F342" s="84" t="s">
        <v>1762</v>
      </c>
      <c r="G342" s="93"/>
      <c r="H342" s="119">
        <f t="shared" si="5"/>
        <v>0</v>
      </c>
      <c r="I342" s="6"/>
      <c r="K342" s="13"/>
    </row>
    <row r="343" spans="1:11" s="4" customFormat="1" ht="31" customHeight="1" outlineLevel="1">
      <c r="A343" s="41" t="s">
        <v>277</v>
      </c>
      <c r="B343" s="81" t="s">
        <v>1816</v>
      </c>
      <c r="C343" s="82" t="s">
        <v>774</v>
      </c>
      <c r="D343" s="83">
        <v>0.6</v>
      </c>
      <c r="E343" s="84" t="s">
        <v>903</v>
      </c>
      <c r="F343" s="84" t="s">
        <v>1762</v>
      </c>
      <c r="G343" s="93"/>
      <c r="H343" s="119">
        <f t="shared" si="5"/>
        <v>0</v>
      </c>
      <c r="I343" s="6"/>
      <c r="K343" s="13"/>
    </row>
    <row r="344" spans="1:11" s="4" customFormat="1" ht="31" customHeight="1" outlineLevel="1">
      <c r="A344" s="41" t="s">
        <v>278</v>
      </c>
      <c r="B344" s="81" t="s">
        <v>1817</v>
      </c>
      <c r="C344" s="82" t="s">
        <v>742</v>
      </c>
      <c r="D344" s="83">
        <v>6.9</v>
      </c>
      <c r="E344" s="84" t="s">
        <v>1344</v>
      </c>
      <c r="F344" s="84" t="s">
        <v>1818</v>
      </c>
      <c r="G344" s="93"/>
      <c r="H344" s="119">
        <f t="shared" si="5"/>
        <v>0</v>
      </c>
      <c r="I344" s="6"/>
      <c r="K344" s="13"/>
    </row>
    <row r="345" spans="1:11" s="4" customFormat="1" ht="31" customHeight="1" outlineLevel="1">
      <c r="A345" s="41" t="s">
        <v>279</v>
      </c>
      <c r="B345" s="81" t="s">
        <v>1819</v>
      </c>
      <c r="C345" s="82" t="s">
        <v>742</v>
      </c>
      <c r="D345" s="83">
        <v>6.9</v>
      </c>
      <c r="E345" s="84" t="s">
        <v>904</v>
      </c>
      <c r="F345" s="84" t="s">
        <v>1818</v>
      </c>
      <c r="G345" s="93"/>
      <c r="H345" s="119">
        <f t="shared" si="5"/>
        <v>0</v>
      </c>
      <c r="I345" s="6"/>
      <c r="K345" s="13"/>
    </row>
    <row r="346" spans="1:11" s="4" customFormat="1" ht="31" customHeight="1" outlineLevel="1">
      <c r="A346" s="41" t="s">
        <v>280</v>
      </c>
      <c r="B346" s="81" t="s">
        <v>1820</v>
      </c>
      <c r="C346" s="82" t="s">
        <v>905</v>
      </c>
      <c r="D346" s="83">
        <v>2.1</v>
      </c>
      <c r="E346" s="84" t="s">
        <v>1345</v>
      </c>
      <c r="F346" s="84" t="s">
        <v>1821</v>
      </c>
      <c r="G346" s="93"/>
      <c r="H346" s="119">
        <f t="shared" si="5"/>
        <v>0</v>
      </c>
      <c r="I346" s="6"/>
      <c r="K346" s="13"/>
    </row>
    <row r="347" spans="1:11" s="4" customFormat="1" ht="31" customHeight="1" outlineLevel="1">
      <c r="A347" s="41" t="s">
        <v>281</v>
      </c>
      <c r="B347" s="81" t="s">
        <v>1822</v>
      </c>
      <c r="C347" s="82" t="s">
        <v>742</v>
      </c>
      <c r="D347" s="83">
        <v>23</v>
      </c>
      <c r="E347" s="84" t="s">
        <v>1346</v>
      </c>
      <c r="F347" s="84" t="s">
        <v>1823</v>
      </c>
      <c r="G347" s="93"/>
      <c r="H347" s="119">
        <f t="shared" si="5"/>
        <v>0</v>
      </c>
      <c r="I347" s="6"/>
      <c r="K347" s="13"/>
    </row>
    <row r="348" spans="1:11" s="4" customFormat="1" ht="31" customHeight="1" outlineLevel="1">
      <c r="A348" s="41" t="s">
        <v>282</v>
      </c>
      <c r="B348" s="81" t="s">
        <v>1824</v>
      </c>
      <c r="C348" s="82" t="s">
        <v>774</v>
      </c>
      <c r="D348" s="83">
        <v>16</v>
      </c>
      <c r="E348" s="84" t="s">
        <v>1347</v>
      </c>
      <c r="F348" s="84" t="s">
        <v>1825</v>
      </c>
      <c r="G348" s="93"/>
      <c r="H348" s="119">
        <f t="shared" si="5"/>
        <v>0</v>
      </c>
      <c r="I348" s="6"/>
      <c r="K348" s="13"/>
    </row>
    <row r="349" spans="1:11" s="4" customFormat="1" ht="31" customHeight="1" outlineLevel="1">
      <c r="A349" s="41" t="s">
        <v>1209</v>
      </c>
      <c r="B349" s="81" t="s">
        <v>1826</v>
      </c>
      <c r="C349" s="82" t="s">
        <v>774</v>
      </c>
      <c r="D349" s="83">
        <v>5</v>
      </c>
      <c r="E349" s="84" t="s">
        <v>1827</v>
      </c>
      <c r="F349" s="84" t="s">
        <v>1825</v>
      </c>
      <c r="G349" s="93"/>
      <c r="H349" s="119">
        <f t="shared" si="5"/>
        <v>0</v>
      </c>
      <c r="I349" s="6"/>
      <c r="K349" s="13"/>
    </row>
    <row r="350" spans="1:11" s="4" customFormat="1" ht="31" customHeight="1" outlineLevel="1">
      <c r="A350" s="41" t="s">
        <v>1210</v>
      </c>
      <c r="B350" s="81" t="s">
        <v>1828</v>
      </c>
      <c r="C350" s="82" t="s">
        <v>774</v>
      </c>
      <c r="D350" s="83">
        <v>4.9000000000000004</v>
      </c>
      <c r="E350" s="84" t="s">
        <v>1829</v>
      </c>
      <c r="F350" s="84" t="s">
        <v>1825</v>
      </c>
      <c r="G350" s="93"/>
      <c r="H350" s="119">
        <f t="shared" si="5"/>
        <v>0</v>
      </c>
      <c r="I350" s="6"/>
      <c r="K350" s="13"/>
    </row>
    <row r="351" spans="1:11" s="4" customFormat="1" ht="31" customHeight="1" outlineLevel="1">
      <c r="A351" s="41" t="s">
        <v>1211</v>
      </c>
      <c r="B351" s="81" t="s">
        <v>1830</v>
      </c>
      <c r="C351" s="82" t="s">
        <v>774</v>
      </c>
      <c r="D351" s="83">
        <v>4.9000000000000004</v>
      </c>
      <c r="E351" s="84" t="s">
        <v>1831</v>
      </c>
      <c r="F351" s="84" t="s">
        <v>1825</v>
      </c>
      <c r="G351" s="93"/>
      <c r="H351" s="119">
        <f t="shared" si="5"/>
        <v>0</v>
      </c>
      <c r="I351" s="6"/>
      <c r="K351" s="13"/>
    </row>
    <row r="352" spans="1:11" s="4" customFormat="1" ht="31" customHeight="1" outlineLevel="1">
      <c r="A352" s="41" t="s">
        <v>1212</v>
      </c>
      <c r="B352" s="81" t="s">
        <v>1832</v>
      </c>
      <c r="C352" s="82" t="s">
        <v>774</v>
      </c>
      <c r="D352" s="83">
        <v>4.9000000000000004</v>
      </c>
      <c r="E352" s="84" t="s">
        <v>1348</v>
      </c>
      <c r="F352" s="84" t="s">
        <v>1825</v>
      </c>
      <c r="G352" s="93"/>
      <c r="H352" s="119">
        <f t="shared" si="5"/>
        <v>0</v>
      </c>
      <c r="I352" s="6"/>
      <c r="K352" s="13"/>
    </row>
    <row r="353" spans="1:11" s="4" customFormat="1" ht="31" customHeight="1" outlineLevel="1">
      <c r="A353" s="41" t="s">
        <v>1213</v>
      </c>
      <c r="B353" s="81" t="s">
        <v>1833</v>
      </c>
      <c r="C353" s="82" t="s">
        <v>774</v>
      </c>
      <c r="D353" s="83">
        <v>4.9000000000000004</v>
      </c>
      <c r="E353" s="84" t="s">
        <v>1834</v>
      </c>
      <c r="F353" s="84" t="s">
        <v>1825</v>
      </c>
      <c r="G353" s="93"/>
      <c r="H353" s="119">
        <f t="shared" si="5"/>
        <v>0</v>
      </c>
      <c r="I353" s="6"/>
      <c r="K353" s="13"/>
    </row>
    <row r="354" spans="1:11" s="4" customFormat="1" ht="31" customHeight="1" outlineLevel="1">
      <c r="A354" s="41" t="s">
        <v>1214</v>
      </c>
      <c r="B354" s="81" t="s">
        <v>1835</v>
      </c>
      <c r="C354" s="82" t="s">
        <v>774</v>
      </c>
      <c r="D354" s="83">
        <v>4.9000000000000004</v>
      </c>
      <c r="E354" s="84" t="s">
        <v>1836</v>
      </c>
      <c r="F354" s="84" t="s">
        <v>1825</v>
      </c>
      <c r="G354" s="93"/>
      <c r="H354" s="119">
        <f t="shared" si="5"/>
        <v>0</v>
      </c>
      <c r="I354" s="6"/>
      <c r="K354" s="13"/>
    </row>
    <row r="355" spans="1:11" s="4" customFormat="1" ht="31" customHeight="1" outlineLevel="1">
      <c r="A355" s="41" t="s">
        <v>1215</v>
      </c>
      <c r="B355" s="81" t="s">
        <v>1837</v>
      </c>
      <c r="C355" s="82" t="s">
        <v>774</v>
      </c>
      <c r="D355" s="83">
        <v>4.9000000000000004</v>
      </c>
      <c r="E355" s="84" t="s">
        <v>1838</v>
      </c>
      <c r="F355" s="84" t="s">
        <v>1825</v>
      </c>
      <c r="G355" s="93"/>
      <c r="H355" s="119">
        <f t="shared" si="5"/>
        <v>0</v>
      </c>
      <c r="I355" s="6"/>
      <c r="K355" s="13"/>
    </row>
    <row r="356" spans="1:11" s="4" customFormat="1" ht="31" customHeight="1" outlineLevel="1">
      <c r="A356" s="41" t="s">
        <v>1216</v>
      </c>
      <c r="B356" s="81" t="s">
        <v>1839</v>
      </c>
      <c r="C356" s="82" t="s">
        <v>774</v>
      </c>
      <c r="D356" s="83">
        <v>4.9000000000000004</v>
      </c>
      <c r="E356" s="84" t="s">
        <v>1840</v>
      </c>
      <c r="F356" s="84" t="s">
        <v>1825</v>
      </c>
      <c r="G356" s="93"/>
      <c r="H356" s="119">
        <f t="shared" si="5"/>
        <v>0</v>
      </c>
      <c r="I356" s="6"/>
      <c r="K356" s="13"/>
    </row>
    <row r="357" spans="1:11" s="4" customFormat="1" ht="31" customHeight="1" outlineLevel="1">
      <c r="A357" s="41" t="s">
        <v>1841</v>
      </c>
      <c r="B357" s="81" t="s">
        <v>1842</v>
      </c>
      <c r="C357" s="82" t="s">
        <v>774</v>
      </c>
      <c r="D357" s="83">
        <v>4.9000000000000004</v>
      </c>
      <c r="E357" s="122" t="s">
        <v>1843</v>
      </c>
      <c r="F357" s="84" t="s">
        <v>1825</v>
      </c>
      <c r="G357" s="93"/>
      <c r="H357" s="119">
        <f t="shared" si="5"/>
        <v>0</v>
      </c>
      <c r="I357" s="6"/>
      <c r="K357" s="13"/>
    </row>
    <row r="358" spans="1:11" s="4" customFormat="1" ht="31" customHeight="1" outlineLevel="1">
      <c r="A358" s="41" t="s">
        <v>1217</v>
      </c>
      <c r="B358" s="81" t="s">
        <v>1844</v>
      </c>
      <c r="C358" s="82" t="s">
        <v>774</v>
      </c>
      <c r="D358" s="83">
        <v>4.9000000000000004</v>
      </c>
      <c r="E358" s="122" t="s">
        <v>1349</v>
      </c>
      <c r="F358" s="84" t="s">
        <v>1825</v>
      </c>
      <c r="G358" s="93"/>
      <c r="H358" s="119">
        <f t="shared" si="5"/>
        <v>0</v>
      </c>
      <c r="I358" s="6"/>
      <c r="K358" s="13"/>
    </row>
    <row r="359" spans="1:11" s="4" customFormat="1" ht="31" customHeight="1" outlineLevel="1">
      <c r="A359" s="41" t="s">
        <v>1218</v>
      </c>
      <c r="B359" s="81" t="s">
        <v>1845</v>
      </c>
      <c r="C359" s="82" t="s">
        <v>774</v>
      </c>
      <c r="D359" s="83">
        <v>4.9000000000000004</v>
      </c>
      <c r="E359" s="122" t="s">
        <v>1350</v>
      </c>
      <c r="F359" s="84" t="s">
        <v>1825</v>
      </c>
      <c r="G359" s="93"/>
      <c r="H359" s="119">
        <f t="shared" si="5"/>
        <v>0</v>
      </c>
      <c r="I359" s="6"/>
      <c r="K359" s="13"/>
    </row>
    <row r="360" spans="1:11" s="4" customFormat="1" ht="31" customHeight="1" outlineLevel="1">
      <c r="A360" s="41" t="s">
        <v>1846</v>
      </c>
      <c r="B360" s="81" t="s">
        <v>1847</v>
      </c>
      <c r="C360" s="82" t="s">
        <v>774</v>
      </c>
      <c r="D360" s="83">
        <v>4.9000000000000004</v>
      </c>
      <c r="E360" s="122" t="s">
        <v>1848</v>
      </c>
      <c r="F360" s="84" t="s">
        <v>1825</v>
      </c>
      <c r="G360" s="93"/>
      <c r="H360" s="119">
        <f t="shared" si="5"/>
        <v>0</v>
      </c>
      <c r="I360" s="6"/>
      <c r="K360" s="13"/>
    </row>
    <row r="361" spans="1:11" s="4" customFormat="1" ht="31" customHeight="1" outlineLevel="1">
      <c r="A361" s="41" t="s">
        <v>1849</v>
      </c>
      <c r="B361" s="81" t="s">
        <v>1850</v>
      </c>
      <c r="C361" s="82" t="s">
        <v>774</v>
      </c>
      <c r="D361" s="83">
        <v>4.9000000000000004</v>
      </c>
      <c r="E361" s="122" t="s">
        <v>1851</v>
      </c>
      <c r="F361" s="84" t="s">
        <v>1825</v>
      </c>
      <c r="G361" s="93"/>
      <c r="H361" s="119">
        <f t="shared" si="5"/>
        <v>0</v>
      </c>
      <c r="I361" s="6"/>
      <c r="K361" s="13"/>
    </row>
    <row r="362" spans="1:11" s="4" customFormat="1" ht="31" customHeight="1" outlineLevel="1">
      <c r="A362" s="41" t="s">
        <v>1219</v>
      </c>
      <c r="B362" s="81" t="s">
        <v>1852</v>
      </c>
      <c r="C362" s="82" t="s">
        <v>774</v>
      </c>
      <c r="D362" s="83">
        <v>4.9000000000000004</v>
      </c>
      <c r="E362" s="122" t="s">
        <v>2421</v>
      </c>
      <c r="F362" s="84" t="s">
        <v>1825</v>
      </c>
      <c r="G362" s="93"/>
      <c r="H362" s="119">
        <f t="shared" si="5"/>
        <v>0</v>
      </c>
      <c r="I362" s="6"/>
      <c r="K362" s="13"/>
    </row>
    <row r="363" spans="1:11" s="4" customFormat="1" ht="31" customHeight="1" outlineLevel="1">
      <c r="A363" s="41" t="s">
        <v>1853</v>
      </c>
      <c r="B363" s="81" t="s">
        <v>1854</v>
      </c>
      <c r="C363" s="82" t="s">
        <v>774</v>
      </c>
      <c r="D363" s="83">
        <v>4.9000000000000004</v>
      </c>
      <c r="E363" s="122" t="s">
        <v>2422</v>
      </c>
      <c r="F363" s="84" t="s">
        <v>1825</v>
      </c>
      <c r="G363" s="93"/>
      <c r="H363" s="119">
        <f t="shared" si="5"/>
        <v>0</v>
      </c>
      <c r="I363" s="6"/>
      <c r="K363" s="13"/>
    </row>
    <row r="364" spans="1:11" s="4" customFormat="1" ht="31" customHeight="1" outlineLevel="1">
      <c r="A364" s="41" t="s">
        <v>1220</v>
      </c>
      <c r="B364" s="81" t="s">
        <v>1855</v>
      </c>
      <c r="C364" s="82" t="s">
        <v>774</v>
      </c>
      <c r="D364" s="83">
        <v>4.9000000000000004</v>
      </c>
      <c r="E364" s="122" t="s">
        <v>1351</v>
      </c>
      <c r="F364" s="84" t="s">
        <v>1825</v>
      </c>
      <c r="G364" s="93"/>
      <c r="H364" s="119">
        <f t="shared" si="5"/>
        <v>0</v>
      </c>
      <c r="I364" s="6"/>
      <c r="K364" s="13"/>
    </row>
    <row r="365" spans="1:11" s="4" customFormat="1" ht="31" customHeight="1" outlineLevel="1">
      <c r="A365" s="41" t="s">
        <v>283</v>
      </c>
      <c r="B365" s="81" t="s">
        <v>1856</v>
      </c>
      <c r="C365" s="82" t="s">
        <v>774</v>
      </c>
      <c r="D365" s="83">
        <v>16.5</v>
      </c>
      <c r="E365" s="84" t="s">
        <v>1352</v>
      </c>
      <c r="F365" s="84" t="s">
        <v>1857</v>
      </c>
      <c r="G365" s="93"/>
      <c r="H365" s="119">
        <f t="shared" si="5"/>
        <v>0</v>
      </c>
      <c r="I365" s="6"/>
      <c r="K365" s="13"/>
    </row>
    <row r="366" spans="1:11" s="4" customFormat="1" ht="31" customHeight="1" outlineLevel="1">
      <c r="A366" s="41" t="s">
        <v>284</v>
      </c>
      <c r="B366" s="81" t="s">
        <v>1858</v>
      </c>
      <c r="C366" s="82" t="s">
        <v>774</v>
      </c>
      <c r="D366" s="83">
        <v>16.5</v>
      </c>
      <c r="E366" s="84" t="s">
        <v>1353</v>
      </c>
      <c r="F366" s="84" t="s">
        <v>1857</v>
      </c>
      <c r="G366" s="93"/>
      <c r="H366" s="119">
        <f t="shared" si="5"/>
        <v>0</v>
      </c>
      <c r="I366" s="6"/>
      <c r="K366" s="13"/>
    </row>
    <row r="367" spans="1:11" s="4" customFormat="1" ht="31" customHeight="1" outlineLevel="1">
      <c r="A367" s="41" t="s">
        <v>285</v>
      </c>
      <c r="B367" s="81" t="s">
        <v>1859</v>
      </c>
      <c r="C367" s="82" t="s">
        <v>774</v>
      </c>
      <c r="D367" s="83">
        <v>16.5</v>
      </c>
      <c r="E367" s="84" t="s">
        <v>1354</v>
      </c>
      <c r="F367" s="84" t="s">
        <v>1857</v>
      </c>
      <c r="G367" s="93"/>
      <c r="H367" s="119">
        <f t="shared" si="5"/>
        <v>0</v>
      </c>
      <c r="I367" s="6"/>
      <c r="K367" s="13"/>
    </row>
    <row r="368" spans="1:11" s="4" customFormat="1" ht="31" customHeight="1" outlineLevel="1">
      <c r="A368" s="41" t="s">
        <v>286</v>
      </c>
      <c r="B368" s="81" t="s">
        <v>1860</v>
      </c>
      <c r="C368" s="82" t="s">
        <v>774</v>
      </c>
      <c r="D368" s="83">
        <v>16.5</v>
      </c>
      <c r="E368" s="84" t="s">
        <v>1355</v>
      </c>
      <c r="F368" s="84" t="s">
        <v>1857</v>
      </c>
      <c r="G368" s="93"/>
      <c r="H368" s="119">
        <f t="shared" si="5"/>
        <v>0</v>
      </c>
      <c r="I368" s="6"/>
      <c r="K368" s="13"/>
    </row>
    <row r="369" spans="1:11" s="4" customFormat="1" ht="31" customHeight="1" outlineLevel="1">
      <c r="A369" s="41" t="s">
        <v>287</v>
      </c>
      <c r="B369" s="81" t="s">
        <v>1861</v>
      </c>
      <c r="C369" s="82" t="s">
        <v>774</v>
      </c>
      <c r="D369" s="83">
        <v>39</v>
      </c>
      <c r="E369" s="84" t="s">
        <v>1356</v>
      </c>
      <c r="F369" s="84" t="s">
        <v>1857</v>
      </c>
      <c r="G369" s="93"/>
      <c r="H369" s="119">
        <f t="shared" si="5"/>
        <v>0</v>
      </c>
      <c r="I369" s="6"/>
      <c r="K369" s="13"/>
    </row>
    <row r="370" spans="1:11" s="4" customFormat="1" ht="31" customHeight="1" outlineLevel="1">
      <c r="A370" s="41" t="s">
        <v>288</v>
      </c>
      <c r="B370" s="81" t="s">
        <v>1862</v>
      </c>
      <c r="C370" s="82" t="s">
        <v>774</v>
      </c>
      <c r="D370" s="83">
        <v>39</v>
      </c>
      <c r="E370" s="84" t="s">
        <v>1357</v>
      </c>
      <c r="F370" s="84" t="s">
        <v>1857</v>
      </c>
      <c r="G370" s="93"/>
      <c r="H370" s="119">
        <f t="shared" si="5"/>
        <v>0</v>
      </c>
      <c r="I370" s="6"/>
      <c r="K370" s="13"/>
    </row>
    <row r="371" spans="1:11" s="4" customFormat="1" ht="31" customHeight="1" outlineLevel="1">
      <c r="A371" s="41" t="s">
        <v>1863</v>
      </c>
      <c r="B371" s="81" t="s">
        <v>1864</v>
      </c>
      <c r="C371" s="82" t="s">
        <v>774</v>
      </c>
      <c r="D371" s="83">
        <v>39</v>
      </c>
      <c r="E371" s="122" t="s">
        <v>2371</v>
      </c>
      <c r="F371" s="84" t="s">
        <v>1857</v>
      </c>
      <c r="G371" s="93"/>
      <c r="H371" s="119">
        <f t="shared" si="5"/>
        <v>0</v>
      </c>
      <c r="I371" s="6"/>
      <c r="K371" s="13"/>
    </row>
    <row r="372" spans="1:11" s="4" customFormat="1" ht="31" customHeight="1" outlineLevel="1">
      <c r="A372" s="41" t="s">
        <v>289</v>
      </c>
      <c r="B372" s="81" t="s">
        <v>1861</v>
      </c>
      <c r="C372" s="82" t="s">
        <v>774</v>
      </c>
      <c r="D372" s="83">
        <v>39</v>
      </c>
      <c r="E372" s="84" t="s">
        <v>906</v>
      </c>
      <c r="F372" s="84" t="s">
        <v>1857</v>
      </c>
      <c r="G372" s="93"/>
      <c r="H372" s="119">
        <f t="shared" si="5"/>
        <v>0</v>
      </c>
      <c r="I372" s="6"/>
      <c r="K372" s="13"/>
    </row>
    <row r="373" spans="1:11" s="4" customFormat="1" ht="31" customHeight="1" outlineLevel="1">
      <c r="A373" s="41" t="s">
        <v>1221</v>
      </c>
      <c r="B373" s="81" t="s">
        <v>1865</v>
      </c>
      <c r="C373" s="82" t="s">
        <v>742</v>
      </c>
      <c r="D373" s="83">
        <v>5.5</v>
      </c>
      <c r="E373" s="122" t="s">
        <v>2423</v>
      </c>
      <c r="F373" s="84" t="s">
        <v>1594</v>
      </c>
      <c r="G373" s="93"/>
      <c r="H373" s="119">
        <f t="shared" si="5"/>
        <v>0</v>
      </c>
      <c r="I373" s="6"/>
      <c r="K373" s="13"/>
    </row>
    <row r="374" spans="1:11" s="4" customFormat="1" ht="31" customHeight="1" outlineLevel="1">
      <c r="A374" s="41" t="s">
        <v>1222</v>
      </c>
      <c r="B374" s="81" t="s">
        <v>1866</v>
      </c>
      <c r="C374" s="82" t="s">
        <v>742</v>
      </c>
      <c r="D374" s="83">
        <v>5.5</v>
      </c>
      <c r="E374" s="122" t="s">
        <v>2424</v>
      </c>
      <c r="F374" s="84" t="s">
        <v>1594</v>
      </c>
      <c r="G374" s="93"/>
      <c r="H374" s="119">
        <f t="shared" si="5"/>
        <v>0</v>
      </c>
      <c r="I374" s="6"/>
      <c r="K374" s="13"/>
    </row>
    <row r="375" spans="1:11" s="4" customFormat="1" ht="31" customHeight="1" outlineLevel="1">
      <c r="A375" s="41" t="s">
        <v>1223</v>
      </c>
      <c r="B375" s="81" t="s">
        <v>1867</v>
      </c>
      <c r="C375" s="82" t="s">
        <v>742</v>
      </c>
      <c r="D375" s="83">
        <v>5.5</v>
      </c>
      <c r="E375" s="122" t="s">
        <v>2425</v>
      </c>
      <c r="F375" s="84" t="s">
        <v>1594</v>
      </c>
      <c r="G375" s="93"/>
      <c r="H375" s="119">
        <f t="shared" si="5"/>
        <v>0</v>
      </c>
      <c r="I375" s="6"/>
      <c r="K375" s="13"/>
    </row>
    <row r="376" spans="1:11" s="4" customFormat="1" ht="31" customHeight="1" outlineLevel="1">
      <c r="A376" s="41" t="s">
        <v>1224</v>
      </c>
      <c r="B376" s="81" t="s">
        <v>1868</v>
      </c>
      <c r="C376" s="82" t="s">
        <v>742</v>
      </c>
      <c r="D376" s="83">
        <v>5.5</v>
      </c>
      <c r="E376" s="122" t="s">
        <v>1358</v>
      </c>
      <c r="F376" s="84" t="s">
        <v>1594</v>
      </c>
      <c r="G376" s="93"/>
      <c r="H376" s="119">
        <f t="shared" si="5"/>
        <v>0</v>
      </c>
      <c r="I376" s="6"/>
      <c r="K376" s="13"/>
    </row>
    <row r="377" spans="1:11" s="4" customFormat="1" ht="31" customHeight="1" outlineLevel="1">
      <c r="A377" s="41" t="s">
        <v>1225</v>
      </c>
      <c r="B377" s="81" t="s">
        <v>1869</v>
      </c>
      <c r="C377" s="82" t="s">
        <v>742</v>
      </c>
      <c r="D377" s="83">
        <v>5.5</v>
      </c>
      <c r="E377" s="122" t="s">
        <v>2426</v>
      </c>
      <c r="F377" s="84" t="s">
        <v>1594</v>
      </c>
      <c r="G377" s="93"/>
      <c r="H377" s="119">
        <f t="shared" si="5"/>
        <v>0</v>
      </c>
      <c r="I377" s="6"/>
      <c r="K377" s="13"/>
    </row>
    <row r="378" spans="1:11" s="4" customFormat="1" ht="31" customHeight="1" outlineLevel="1">
      <c r="A378" s="41" t="s">
        <v>1226</v>
      </c>
      <c r="B378" s="81" t="s">
        <v>1870</v>
      </c>
      <c r="C378" s="82" t="s">
        <v>742</v>
      </c>
      <c r="D378" s="83">
        <v>5.5</v>
      </c>
      <c r="E378" s="122" t="s">
        <v>1359</v>
      </c>
      <c r="F378" s="84" t="s">
        <v>1594</v>
      </c>
      <c r="G378" s="93"/>
      <c r="H378" s="119">
        <f t="shared" si="5"/>
        <v>0</v>
      </c>
      <c r="I378" s="6"/>
      <c r="K378" s="13"/>
    </row>
    <row r="379" spans="1:11" s="4" customFormat="1" ht="31" customHeight="1" outlineLevel="1">
      <c r="A379" s="41" t="s">
        <v>1227</v>
      </c>
      <c r="B379" s="81" t="s">
        <v>1871</v>
      </c>
      <c r="C379" s="82" t="s">
        <v>742</v>
      </c>
      <c r="D379" s="83">
        <v>5.5</v>
      </c>
      <c r="E379" s="84" t="s">
        <v>1872</v>
      </c>
      <c r="F379" s="84" t="s">
        <v>1594</v>
      </c>
      <c r="G379" s="93"/>
      <c r="H379" s="119">
        <f t="shared" si="5"/>
        <v>0</v>
      </c>
      <c r="I379" s="6"/>
      <c r="K379" s="13"/>
    </row>
    <row r="380" spans="1:11" s="4" customFormat="1" ht="31" customHeight="1" outlineLevel="1">
      <c r="A380" s="41" t="s">
        <v>1228</v>
      </c>
      <c r="B380" s="81" t="s">
        <v>1873</v>
      </c>
      <c r="C380" s="82" t="s">
        <v>774</v>
      </c>
      <c r="D380" s="83">
        <v>22</v>
      </c>
      <c r="E380" s="84" t="s">
        <v>1361</v>
      </c>
      <c r="F380" s="84" t="s">
        <v>1594</v>
      </c>
      <c r="G380" s="93"/>
      <c r="H380" s="119">
        <f t="shared" si="5"/>
        <v>0</v>
      </c>
      <c r="I380" s="6"/>
      <c r="K380" s="13"/>
    </row>
    <row r="381" spans="1:11" s="4" customFormat="1" ht="31" customHeight="1" outlineLevel="1">
      <c r="A381" s="41" t="s">
        <v>1229</v>
      </c>
      <c r="B381" s="81" t="s">
        <v>1874</v>
      </c>
      <c r="C381" s="82" t="s">
        <v>774</v>
      </c>
      <c r="D381" s="83">
        <v>22</v>
      </c>
      <c r="E381" s="84" t="s">
        <v>1875</v>
      </c>
      <c r="F381" s="84" t="s">
        <v>1594</v>
      </c>
      <c r="G381" s="93"/>
      <c r="H381" s="119">
        <f t="shared" si="5"/>
        <v>0</v>
      </c>
      <c r="I381" s="6"/>
      <c r="K381" s="13"/>
    </row>
    <row r="382" spans="1:11" s="4" customFormat="1" ht="31" customHeight="1" outlineLevel="1">
      <c r="A382" s="41" t="s">
        <v>1230</v>
      </c>
      <c r="B382" s="81" t="s">
        <v>1876</v>
      </c>
      <c r="C382" s="82" t="s">
        <v>774</v>
      </c>
      <c r="D382" s="83">
        <v>44</v>
      </c>
      <c r="E382" s="84" t="s">
        <v>1362</v>
      </c>
      <c r="F382" s="84" t="s">
        <v>1594</v>
      </c>
      <c r="G382" s="93"/>
      <c r="H382" s="119">
        <f t="shared" si="5"/>
        <v>0</v>
      </c>
      <c r="I382" s="6"/>
      <c r="K382" s="13"/>
    </row>
    <row r="383" spans="1:11" s="4" customFormat="1" ht="31" customHeight="1" outlineLevel="1">
      <c r="A383" s="41" t="s">
        <v>1231</v>
      </c>
      <c r="B383" s="81" t="s">
        <v>1877</v>
      </c>
      <c r="C383" s="82" t="s">
        <v>742</v>
      </c>
      <c r="D383" s="83">
        <v>5.5</v>
      </c>
      <c r="E383" s="84" t="s">
        <v>1360</v>
      </c>
      <c r="F383" s="84" t="s">
        <v>1594</v>
      </c>
      <c r="G383" s="93"/>
      <c r="H383" s="119">
        <f t="shared" si="5"/>
        <v>0</v>
      </c>
      <c r="I383" s="6"/>
      <c r="K383" s="13"/>
    </row>
    <row r="384" spans="1:11" s="4" customFormat="1" ht="31" customHeight="1" outlineLevel="1">
      <c r="A384" s="41" t="s">
        <v>290</v>
      </c>
      <c r="B384" s="81" t="s">
        <v>1878</v>
      </c>
      <c r="C384" s="82" t="s">
        <v>742</v>
      </c>
      <c r="D384" s="83">
        <v>5</v>
      </c>
      <c r="E384" s="84" t="s">
        <v>907</v>
      </c>
      <c r="F384" s="84" t="s">
        <v>1594</v>
      </c>
      <c r="G384" s="93"/>
      <c r="H384" s="119">
        <f t="shared" si="5"/>
        <v>0</v>
      </c>
      <c r="I384" s="6"/>
      <c r="K384" s="13"/>
    </row>
    <row r="385" spans="1:11" s="4" customFormat="1" ht="31" customHeight="1" outlineLevel="1">
      <c r="A385" s="41" t="s">
        <v>291</v>
      </c>
      <c r="B385" s="81" t="s">
        <v>1879</v>
      </c>
      <c r="C385" s="82" t="s">
        <v>742</v>
      </c>
      <c r="D385" s="83">
        <v>5</v>
      </c>
      <c r="E385" s="84" t="s">
        <v>908</v>
      </c>
      <c r="F385" s="84" t="s">
        <v>1594</v>
      </c>
      <c r="G385" s="93"/>
      <c r="H385" s="119">
        <f t="shared" si="5"/>
        <v>0</v>
      </c>
      <c r="I385" s="6"/>
      <c r="K385" s="13"/>
    </row>
    <row r="386" spans="1:11" s="4" customFormat="1" ht="31" customHeight="1" outlineLevel="1">
      <c r="A386" s="41" t="s">
        <v>292</v>
      </c>
      <c r="B386" s="81" t="s">
        <v>1880</v>
      </c>
      <c r="C386" s="82" t="s">
        <v>742</v>
      </c>
      <c r="D386" s="83">
        <v>5</v>
      </c>
      <c r="E386" s="84" t="s">
        <v>909</v>
      </c>
      <c r="F386" s="84" t="s">
        <v>1594</v>
      </c>
      <c r="G386" s="93"/>
      <c r="H386" s="119">
        <f t="shared" si="5"/>
        <v>0</v>
      </c>
      <c r="I386" s="6"/>
      <c r="K386" s="13"/>
    </row>
    <row r="387" spans="1:11" s="4" customFormat="1" ht="31" customHeight="1" outlineLevel="1">
      <c r="A387" s="41" t="s">
        <v>293</v>
      </c>
      <c r="B387" s="81" t="s">
        <v>1881</v>
      </c>
      <c r="C387" s="82" t="s">
        <v>742</v>
      </c>
      <c r="D387" s="83">
        <v>5</v>
      </c>
      <c r="E387" s="84" t="s">
        <v>1363</v>
      </c>
      <c r="F387" s="84" t="s">
        <v>1594</v>
      </c>
      <c r="G387" s="93"/>
      <c r="H387" s="119">
        <f t="shared" si="5"/>
        <v>0</v>
      </c>
      <c r="I387" s="6"/>
      <c r="K387" s="13"/>
    </row>
    <row r="388" spans="1:11" s="4" customFormat="1" ht="31" customHeight="1" outlineLevel="1">
      <c r="A388" s="41" t="s">
        <v>294</v>
      </c>
      <c r="B388" s="81" t="s">
        <v>1882</v>
      </c>
      <c r="C388" s="82" t="s">
        <v>742</v>
      </c>
      <c r="D388" s="83">
        <v>5</v>
      </c>
      <c r="E388" s="84" t="s">
        <v>910</v>
      </c>
      <c r="F388" s="84" t="s">
        <v>1594</v>
      </c>
      <c r="G388" s="93"/>
      <c r="H388" s="119">
        <f t="shared" si="5"/>
        <v>0</v>
      </c>
      <c r="I388" s="6"/>
      <c r="K388" s="13"/>
    </row>
    <row r="389" spans="1:11" s="4" customFormat="1" ht="31" customHeight="1" outlineLevel="1">
      <c r="A389" s="41" t="s">
        <v>295</v>
      </c>
      <c r="B389" s="81" t="s">
        <v>1883</v>
      </c>
      <c r="C389" s="82" t="s">
        <v>742</v>
      </c>
      <c r="D389" s="83">
        <v>5</v>
      </c>
      <c r="E389" s="84" t="s">
        <v>1364</v>
      </c>
      <c r="F389" s="84" t="s">
        <v>1594</v>
      </c>
      <c r="G389" s="93"/>
      <c r="H389" s="119">
        <f t="shared" si="5"/>
        <v>0</v>
      </c>
      <c r="I389" s="6"/>
      <c r="K389" s="13"/>
    </row>
    <row r="390" spans="1:11" s="4" customFormat="1" ht="31" customHeight="1" outlineLevel="1">
      <c r="A390" s="41" t="s">
        <v>296</v>
      </c>
      <c r="B390" s="81" t="s">
        <v>1883</v>
      </c>
      <c r="C390" s="82" t="s">
        <v>742</v>
      </c>
      <c r="D390" s="83">
        <v>5</v>
      </c>
      <c r="E390" s="84" t="s">
        <v>1365</v>
      </c>
      <c r="F390" s="84" t="s">
        <v>1594</v>
      </c>
      <c r="G390" s="93"/>
      <c r="H390" s="119">
        <f t="shared" ref="H390:H453" si="6">D390*G390</f>
        <v>0</v>
      </c>
      <c r="I390" s="6"/>
      <c r="K390" s="13"/>
    </row>
    <row r="391" spans="1:11" s="4" customFormat="1" ht="31" customHeight="1" outlineLevel="1">
      <c r="A391" s="41" t="s">
        <v>297</v>
      </c>
      <c r="B391" s="81" t="s">
        <v>1884</v>
      </c>
      <c r="C391" s="82" t="s">
        <v>742</v>
      </c>
      <c r="D391" s="83">
        <v>2.5</v>
      </c>
      <c r="E391" s="84" t="s">
        <v>911</v>
      </c>
      <c r="F391" s="84" t="s">
        <v>1594</v>
      </c>
      <c r="G391" s="93"/>
      <c r="H391" s="119">
        <f t="shared" si="6"/>
        <v>0</v>
      </c>
      <c r="I391" s="6"/>
      <c r="K391" s="13"/>
    </row>
    <row r="392" spans="1:11" s="4" customFormat="1" ht="31" customHeight="1" outlineLevel="1">
      <c r="A392" s="41" t="s">
        <v>298</v>
      </c>
      <c r="B392" s="81" t="s">
        <v>1884</v>
      </c>
      <c r="C392" s="82" t="s">
        <v>742</v>
      </c>
      <c r="D392" s="83">
        <v>2.5</v>
      </c>
      <c r="E392" s="84" t="s">
        <v>912</v>
      </c>
      <c r="F392" s="84" t="s">
        <v>1594</v>
      </c>
      <c r="G392" s="93"/>
      <c r="H392" s="119">
        <f t="shared" si="6"/>
        <v>0</v>
      </c>
      <c r="I392" s="6"/>
      <c r="K392" s="13"/>
    </row>
    <row r="393" spans="1:11" s="4" customFormat="1" ht="31" customHeight="1" outlineLevel="1">
      <c r="A393" s="41" t="s">
        <v>299</v>
      </c>
      <c r="B393" s="81" t="s">
        <v>1884</v>
      </c>
      <c r="C393" s="82" t="s">
        <v>742</v>
      </c>
      <c r="D393" s="83">
        <v>2.5</v>
      </c>
      <c r="E393" s="84" t="s">
        <v>913</v>
      </c>
      <c r="F393" s="84" t="s">
        <v>1594</v>
      </c>
      <c r="G393" s="93"/>
      <c r="H393" s="119">
        <f t="shared" si="6"/>
        <v>0</v>
      </c>
      <c r="I393" s="6"/>
      <c r="K393" s="13"/>
    </row>
    <row r="394" spans="1:11" s="4" customFormat="1" ht="31" customHeight="1" outlineLevel="1">
      <c r="A394" s="41" t="s">
        <v>300</v>
      </c>
      <c r="B394" s="81" t="s">
        <v>1884</v>
      </c>
      <c r="C394" s="82" t="s">
        <v>742</v>
      </c>
      <c r="D394" s="83">
        <v>2.5</v>
      </c>
      <c r="E394" s="84" t="s">
        <v>914</v>
      </c>
      <c r="F394" s="84" t="s">
        <v>1594</v>
      </c>
      <c r="G394" s="93"/>
      <c r="H394" s="119">
        <f t="shared" si="6"/>
        <v>0</v>
      </c>
      <c r="I394" s="6"/>
      <c r="K394" s="13"/>
    </row>
    <row r="395" spans="1:11" s="4" customFormat="1" ht="31" customHeight="1" outlineLevel="1">
      <c r="A395" s="41" t="s">
        <v>301</v>
      </c>
      <c r="B395" s="81" t="s">
        <v>1885</v>
      </c>
      <c r="C395" s="82" t="s">
        <v>742</v>
      </c>
      <c r="D395" s="83">
        <v>4.0999999999999996</v>
      </c>
      <c r="E395" s="84" t="s">
        <v>915</v>
      </c>
      <c r="F395" s="84" t="s">
        <v>1594</v>
      </c>
      <c r="G395" s="93"/>
      <c r="H395" s="119">
        <f t="shared" si="6"/>
        <v>0</v>
      </c>
      <c r="I395" s="6"/>
      <c r="K395" s="13"/>
    </row>
    <row r="396" spans="1:11" s="4" customFormat="1" ht="31" customHeight="1" outlineLevel="1">
      <c r="A396" s="41" t="s">
        <v>302</v>
      </c>
      <c r="B396" s="81" t="s">
        <v>1886</v>
      </c>
      <c r="C396" s="82" t="s">
        <v>742</v>
      </c>
      <c r="D396" s="83">
        <v>4.0999999999999996</v>
      </c>
      <c r="E396" s="84" t="s">
        <v>916</v>
      </c>
      <c r="F396" s="84" t="s">
        <v>1594</v>
      </c>
      <c r="G396" s="93"/>
      <c r="H396" s="119">
        <f t="shared" si="6"/>
        <v>0</v>
      </c>
      <c r="I396" s="6"/>
      <c r="K396" s="13"/>
    </row>
    <row r="397" spans="1:11" s="4" customFormat="1" ht="31" customHeight="1" outlineLevel="1">
      <c r="A397" s="41" t="s">
        <v>303</v>
      </c>
      <c r="B397" s="81" t="s">
        <v>1887</v>
      </c>
      <c r="C397" s="82" t="s">
        <v>742</v>
      </c>
      <c r="D397" s="83">
        <v>4.0999999999999996</v>
      </c>
      <c r="E397" s="84" t="s">
        <v>917</v>
      </c>
      <c r="F397" s="84" t="s">
        <v>1594</v>
      </c>
      <c r="G397" s="93"/>
      <c r="H397" s="119">
        <f t="shared" si="6"/>
        <v>0</v>
      </c>
      <c r="I397" s="6"/>
      <c r="K397" s="13"/>
    </row>
    <row r="398" spans="1:11" s="4" customFormat="1" ht="31" customHeight="1" outlineLevel="1">
      <c r="A398" s="41" t="s">
        <v>304</v>
      </c>
      <c r="B398" s="81" t="s">
        <v>1888</v>
      </c>
      <c r="C398" s="82" t="s">
        <v>742</v>
      </c>
      <c r="D398" s="83">
        <v>3</v>
      </c>
      <c r="E398" s="84" t="s">
        <v>1889</v>
      </c>
      <c r="F398" s="84" t="s">
        <v>1604</v>
      </c>
      <c r="G398" s="93"/>
      <c r="H398" s="119">
        <f t="shared" si="6"/>
        <v>0</v>
      </c>
      <c r="I398" s="6"/>
      <c r="K398" s="13"/>
    </row>
    <row r="399" spans="1:11" s="4" customFormat="1" ht="31" customHeight="1" outlineLevel="1">
      <c r="A399" s="41" t="s">
        <v>305</v>
      </c>
      <c r="B399" s="81" t="s">
        <v>1890</v>
      </c>
      <c r="C399" s="82" t="s">
        <v>742</v>
      </c>
      <c r="D399" s="83">
        <v>3</v>
      </c>
      <c r="E399" s="84" t="s">
        <v>1891</v>
      </c>
      <c r="F399" s="84" t="s">
        <v>1604</v>
      </c>
      <c r="G399" s="93"/>
      <c r="H399" s="119">
        <f t="shared" si="6"/>
        <v>0</v>
      </c>
      <c r="I399" s="6"/>
      <c r="K399" s="13"/>
    </row>
    <row r="400" spans="1:11" s="4" customFormat="1" ht="31" customHeight="1" outlineLevel="1">
      <c r="A400" s="41" t="s">
        <v>306</v>
      </c>
      <c r="B400" s="81" t="s">
        <v>1892</v>
      </c>
      <c r="C400" s="82" t="s">
        <v>742</v>
      </c>
      <c r="D400" s="83">
        <v>3</v>
      </c>
      <c r="E400" s="84" t="s">
        <v>1893</v>
      </c>
      <c r="F400" s="84" t="s">
        <v>1604</v>
      </c>
      <c r="G400" s="93"/>
      <c r="H400" s="119">
        <f t="shared" si="6"/>
        <v>0</v>
      </c>
      <c r="I400" s="6"/>
      <c r="K400" s="13"/>
    </row>
    <row r="401" spans="1:11" s="4" customFormat="1" ht="31" customHeight="1" outlineLevel="1">
      <c r="A401" s="41" t="s">
        <v>307</v>
      </c>
      <c r="B401" s="81" t="s">
        <v>1894</v>
      </c>
      <c r="C401" s="82" t="s">
        <v>742</v>
      </c>
      <c r="D401" s="83">
        <v>3</v>
      </c>
      <c r="E401" s="84" t="s">
        <v>918</v>
      </c>
      <c r="F401" s="84" t="s">
        <v>1604</v>
      </c>
      <c r="G401" s="93"/>
      <c r="H401" s="119">
        <f t="shared" si="6"/>
        <v>0</v>
      </c>
      <c r="I401" s="6"/>
      <c r="K401" s="13"/>
    </row>
    <row r="402" spans="1:11" s="4" customFormat="1" ht="31" customHeight="1" outlineLevel="1">
      <c r="A402" s="41" t="s">
        <v>308</v>
      </c>
      <c r="B402" s="81" t="s">
        <v>1895</v>
      </c>
      <c r="C402" s="82" t="s">
        <v>742</v>
      </c>
      <c r="D402" s="83">
        <v>3</v>
      </c>
      <c r="E402" s="84" t="s">
        <v>1366</v>
      </c>
      <c r="F402" s="84" t="s">
        <v>1604</v>
      </c>
      <c r="G402" s="93"/>
      <c r="H402" s="119">
        <f t="shared" si="6"/>
        <v>0</v>
      </c>
      <c r="I402" s="6"/>
      <c r="K402" s="13"/>
    </row>
    <row r="403" spans="1:11" s="4" customFormat="1" ht="31" customHeight="1" outlineLevel="1">
      <c r="A403" s="41" t="s">
        <v>309</v>
      </c>
      <c r="B403" s="81" t="s">
        <v>1896</v>
      </c>
      <c r="C403" s="82" t="s">
        <v>742</v>
      </c>
      <c r="D403" s="83">
        <v>3</v>
      </c>
      <c r="E403" s="84" t="s">
        <v>1367</v>
      </c>
      <c r="F403" s="84" t="s">
        <v>1604</v>
      </c>
      <c r="G403" s="93"/>
      <c r="H403" s="119">
        <f t="shared" si="6"/>
        <v>0</v>
      </c>
      <c r="I403" s="6"/>
      <c r="K403" s="13"/>
    </row>
    <row r="404" spans="1:11" s="4" customFormat="1" ht="31" customHeight="1" outlineLevel="1">
      <c r="A404" s="41" t="s">
        <v>310</v>
      </c>
      <c r="B404" s="81" t="s">
        <v>1897</v>
      </c>
      <c r="C404" s="82" t="s">
        <v>742</v>
      </c>
      <c r="D404" s="83">
        <v>3</v>
      </c>
      <c r="E404" s="84" t="s">
        <v>1368</v>
      </c>
      <c r="F404" s="84" t="s">
        <v>1604</v>
      </c>
      <c r="G404" s="93"/>
      <c r="H404" s="119">
        <f t="shared" si="6"/>
        <v>0</v>
      </c>
      <c r="I404" s="6"/>
      <c r="K404" s="13"/>
    </row>
    <row r="405" spans="1:11" s="4" customFormat="1" ht="31" customHeight="1" outlineLevel="1">
      <c r="A405" s="41" t="s">
        <v>311</v>
      </c>
      <c r="B405" s="81" t="s">
        <v>1898</v>
      </c>
      <c r="C405" s="82" t="s">
        <v>742</v>
      </c>
      <c r="D405" s="83">
        <v>3.7</v>
      </c>
      <c r="E405" s="84" t="s">
        <v>919</v>
      </c>
      <c r="F405" s="84" t="s">
        <v>1604</v>
      </c>
      <c r="G405" s="93"/>
      <c r="H405" s="119">
        <f t="shared" si="6"/>
        <v>0</v>
      </c>
      <c r="I405" s="6"/>
      <c r="K405" s="13"/>
    </row>
    <row r="406" spans="1:11" s="4" customFormat="1" ht="31" customHeight="1" outlineLevel="1">
      <c r="A406" s="41" t="s">
        <v>313</v>
      </c>
      <c r="B406" s="81" t="s">
        <v>1899</v>
      </c>
      <c r="C406" s="82" t="s">
        <v>742</v>
      </c>
      <c r="D406" s="83">
        <v>3.7</v>
      </c>
      <c r="E406" s="84" t="s">
        <v>921</v>
      </c>
      <c r="F406" s="84" t="s">
        <v>1692</v>
      </c>
      <c r="G406" s="93"/>
      <c r="H406" s="119">
        <f t="shared" si="6"/>
        <v>0</v>
      </c>
      <c r="I406" s="6"/>
      <c r="K406" s="13"/>
    </row>
    <row r="407" spans="1:11" s="4" customFormat="1" ht="31" customHeight="1" outlineLevel="1">
      <c r="A407" s="41" t="s">
        <v>312</v>
      </c>
      <c r="B407" s="81" t="s">
        <v>1900</v>
      </c>
      <c r="C407" s="82" t="s">
        <v>742</v>
      </c>
      <c r="D407" s="83">
        <v>3.7</v>
      </c>
      <c r="E407" s="84" t="s">
        <v>920</v>
      </c>
      <c r="F407" s="84" t="s">
        <v>1604</v>
      </c>
      <c r="G407" s="93"/>
      <c r="H407" s="119">
        <f t="shared" si="6"/>
        <v>0</v>
      </c>
      <c r="I407" s="6"/>
      <c r="K407" s="13"/>
    </row>
    <row r="408" spans="1:11" s="4" customFormat="1" ht="31" customHeight="1" outlineLevel="1">
      <c r="A408" s="41" t="s">
        <v>314</v>
      </c>
      <c r="B408" s="81" t="s">
        <v>1901</v>
      </c>
      <c r="C408" s="82" t="s">
        <v>742</v>
      </c>
      <c r="D408" s="83">
        <v>3.7</v>
      </c>
      <c r="E408" s="84" t="s">
        <v>922</v>
      </c>
      <c r="F408" s="84" t="s">
        <v>1604</v>
      </c>
      <c r="G408" s="93"/>
      <c r="H408" s="119">
        <f t="shared" si="6"/>
        <v>0</v>
      </c>
      <c r="I408" s="6"/>
      <c r="K408" s="13"/>
    </row>
    <row r="409" spans="1:11" s="4" customFormat="1" ht="31" customHeight="1" outlineLevel="1">
      <c r="A409" s="41" t="s">
        <v>315</v>
      </c>
      <c r="B409" s="81" t="s">
        <v>1902</v>
      </c>
      <c r="C409" s="82" t="s">
        <v>742</v>
      </c>
      <c r="D409" s="83">
        <v>3.7</v>
      </c>
      <c r="E409" s="84" t="s">
        <v>923</v>
      </c>
      <c r="F409" s="84" t="s">
        <v>1604</v>
      </c>
      <c r="G409" s="93"/>
      <c r="H409" s="119">
        <f t="shared" si="6"/>
        <v>0</v>
      </c>
      <c r="I409" s="6"/>
      <c r="K409" s="13"/>
    </row>
    <row r="410" spans="1:11" s="4" customFormat="1" ht="31" customHeight="1" outlineLevel="1">
      <c r="A410" s="41" t="s">
        <v>1172</v>
      </c>
      <c r="B410" s="81" t="s">
        <v>1903</v>
      </c>
      <c r="C410" s="82" t="s">
        <v>742</v>
      </c>
      <c r="D410" s="83">
        <v>3.7</v>
      </c>
      <c r="E410" s="84" t="s">
        <v>1298</v>
      </c>
      <c r="F410" s="84" t="s">
        <v>1604</v>
      </c>
      <c r="G410" s="93"/>
      <c r="H410" s="119">
        <f t="shared" si="6"/>
        <v>0</v>
      </c>
      <c r="I410" s="6"/>
      <c r="K410" s="13"/>
    </row>
    <row r="411" spans="1:11" s="4" customFormat="1" ht="31" customHeight="1" outlineLevel="1">
      <c r="A411" s="41" t="s">
        <v>316</v>
      </c>
      <c r="B411" s="81" t="s">
        <v>1904</v>
      </c>
      <c r="C411" s="82" t="s">
        <v>742</v>
      </c>
      <c r="D411" s="83">
        <v>3.7</v>
      </c>
      <c r="E411" s="84" t="s">
        <v>924</v>
      </c>
      <c r="F411" s="84" t="s">
        <v>1604</v>
      </c>
      <c r="G411" s="93"/>
      <c r="H411" s="119">
        <f t="shared" si="6"/>
        <v>0</v>
      </c>
      <c r="I411" s="6"/>
      <c r="K411" s="13"/>
    </row>
    <row r="412" spans="1:11" s="4" customFormat="1" ht="31" customHeight="1" outlineLevel="1">
      <c r="A412" s="41" t="s">
        <v>317</v>
      </c>
      <c r="B412" s="81" t="s">
        <v>1905</v>
      </c>
      <c r="C412" s="82" t="s">
        <v>742</v>
      </c>
      <c r="D412" s="83">
        <v>3.7</v>
      </c>
      <c r="E412" s="84" t="s">
        <v>925</v>
      </c>
      <c r="F412" s="84" t="s">
        <v>1604</v>
      </c>
      <c r="G412" s="93"/>
      <c r="H412" s="119">
        <f t="shared" si="6"/>
        <v>0</v>
      </c>
      <c r="I412" s="6"/>
      <c r="K412" s="13"/>
    </row>
    <row r="413" spans="1:11" s="4" customFormat="1" ht="31" customHeight="1" outlineLevel="1">
      <c r="A413" s="41" t="s">
        <v>318</v>
      </c>
      <c r="B413" s="81" t="s">
        <v>1906</v>
      </c>
      <c r="C413" s="82" t="s">
        <v>742</v>
      </c>
      <c r="D413" s="83">
        <v>3.7</v>
      </c>
      <c r="E413" s="84" t="s">
        <v>926</v>
      </c>
      <c r="F413" s="84" t="s">
        <v>1604</v>
      </c>
      <c r="G413" s="93"/>
      <c r="H413" s="119">
        <f t="shared" si="6"/>
        <v>0</v>
      </c>
      <c r="I413" s="6"/>
      <c r="K413" s="13"/>
    </row>
    <row r="414" spans="1:11" ht="31" customHeight="1" outlineLevel="1">
      <c r="A414" s="41" t="s">
        <v>320</v>
      </c>
      <c r="B414" s="81" t="s">
        <v>1907</v>
      </c>
      <c r="C414" s="82" t="s">
        <v>742</v>
      </c>
      <c r="D414" s="83">
        <v>3.7</v>
      </c>
      <c r="E414" s="84" t="s">
        <v>928</v>
      </c>
      <c r="F414" s="84" t="s">
        <v>1604</v>
      </c>
      <c r="G414" s="93"/>
      <c r="H414" s="119">
        <f t="shared" si="6"/>
        <v>0</v>
      </c>
      <c r="I414" s="6"/>
      <c r="K414" s="13"/>
    </row>
    <row r="415" spans="1:11" s="3" customFormat="1" ht="31" customHeight="1" outlineLevel="1">
      <c r="A415" s="41" t="s">
        <v>319</v>
      </c>
      <c r="B415" s="81" t="s">
        <v>1908</v>
      </c>
      <c r="C415" s="82" t="s">
        <v>742</v>
      </c>
      <c r="D415" s="83">
        <v>3.7</v>
      </c>
      <c r="E415" s="84" t="s">
        <v>927</v>
      </c>
      <c r="F415" s="84" t="s">
        <v>1604</v>
      </c>
      <c r="G415" s="93"/>
      <c r="H415" s="119">
        <f t="shared" si="6"/>
        <v>0</v>
      </c>
      <c r="I415" s="11"/>
      <c r="K415" s="14"/>
    </row>
    <row r="416" spans="1:11" s="3" customFormat="1" ht="31" customHeight="1" outlineLevel="1">
      <c r="A416" s="41" t="s">
        <v>321</v>
      </c>
      <c r="B416" s="81" t="s">
        <v>1909</v>
      </c>
      <c r="C416" s="82" t="s">
        <v>742</v>
      </c>
      <c r="D416" s="83">
        <v>3.7</v>
      </c>
      <c r="E416" s="84" t="s">
        <v>1910</v>
      </c>
      <c r="F416" s="84" t="s">
        <v>1604</v>
      </c>
      <c r="G416" s="93"/>
      <c r="H416" s="119">
        <f t="shared" si="6"/>
        <v>0</v>
      </c>
      <c r="I416" s="11"/>
      <c r="K416" s="14"/>
    </row>
    <row r="417" spans="1:11" s="3" customFormat="1" ht="31" customHeight="1" outlineLevel="1">
      <c r="A417" s="41" t="s">
        <v>323</v>
      </c>
      <c r="B417" s="81" t="s">
        <v>1911</v>
      </c>
      <c r="C417" s="82" t="s">
        <v>742</v>
      </c>
      <c r="D417" s="83">
        <v>3.7</v>
      </c>
      <c r="E417" s="84" t="s">
        <v>929</v>
      </c>
      <c r="F417" s="84" t="s">
        <v>1604</v>
      </c>
      <c r="G417" s="93"/>
      <c r="H417" s="119">
        <f t="shared" si="6"/>
        <v>0</v>
      </c>
      <c r="I417" s="11"/>
      <c r="K417" s="14"/>
    </row>
    <row r="418" spans="1:11" s="3" customFormat="1" ht="31" customHeight="1" outlineLevel="1">
      <c r="A418" s="41" t="s">
        <v>322</v>
      </c>
      <c r="B418" s="81" t="s">
        <v>1912</v>
      </c>
      <c r="C418" s="82" t="s">
        <v>742</v>
      </c>
      <c r="D418" s="83">
        <v>3.7</v>
      </c>
      <c r="E418" s="84" t="s">
        <v>1913</v>
      </c>
      <c r="F418" s="84" t="s">
        <v>1604</v>
      </c>
      <c r="G418" s="93"/>
      <c r="H418" s="119">
        <f t="shared" si="6"/>
        <v>0</v>
      </c>
      <c r="I418" s="11"/>
      <c r="K418" s="14"/>
    </row>
    <row r="419" spans="1:11" s="3" customFormat="1" ht="31" customHeight="1" outlineLevel="1">
      <c r="A419" s="41" t="s">
        <v>326</v>
      </c>
      <c r="B419" s="81" t="s">
        <v>1914</v>
      </c>
      <c r="C419" s="82" t="s">
        <v>742</v>
      </c>
      <c r="D419" s="83">
        <v>3.7</v>
      </c>
      <c r="E419" s="84" t="s">
        <v>931</v>
      </c>
      <c r="F419" s="84" t="s">
        <v>1604</v>
      </c>
      <c r="G419" s="93"/>
      <c r="H419" s="119">
        <f t="shared" si="6"/>
        <v>0</v>
      </c>
      <c r="I419" s="11"/>
      <c r="K419" s="14"/>
    </row>
    <row r="420" spans="1:11" s="3" customFormat="1" ht="31" customHeight="1" outlineLevel="1">
      <c r="A420" s="41" t="s">
        <v>325</v>
      </c>
      <c r="B420" s="81" t="s">
        <v>1915</v>
      </c>
      <c r="C420" s="82" t="s">
        <v>742</v>
      </c>
      <c r="D420" s="83">
        <v>3.7</v>
      </c>
      <c r="E420" s="84" t="s">
        <v>1916</v>
      </c>
      <c r="F420" s="84" t="s">
        <v>1604</v>
      </c>
      <c r="G420" s="93"/>
      <c r="H420" s="119">
        <f t="shared" si="6"/>
        <v>0</v>
      </c>
      <c r="I420" s="11"/>
      <c r="K420" s="14"/>
    </row>
    <row r="421" spans="1:11" s="3" customFormat="1" ht="31" customHeight="1" outlineLevel="1">
      <c r="A421" s="41" t="s">
        <v>324</v>
      </c>
      <c r="B421" s="81" t="s">
        <v>1917</v>
      </c>
      <c r="C421" s="82" t="s">
        <v>742</v>
      </c>
      <c r="D421" s="83">
        <v>3.7</v>
      </c>
      <c r="E421" s="84" t="s">
        <v>930</v>
      </c>
      <c r="F421" s="84" t="s">
        <v>1692</v>
      </c>
      <c r="G421" s="93"/>
      <c r="H421" s="119">
        <f t="shared" si="6"/>
        <v>0</v>
      </c>
      <c r="I421" s="11"/>
      <c r="K421" s="14"/>
    </row>
    <row r="422" spans="1:11" s="3" customFormat="1" ht="31" customHeight="1" outlineLevel="1">
      <c r="A422" s="41" t="s">
        <v>327</v>
      </c>
      <c r="B422" s="81" t="s">
        <v>1918</v>
      </c>
      <c r="C422" s="82" t="s">
        <v>742</v>
      </c>
      <c r="D422" s="83">
        <v>3.7</v>
      </c>
      <c r="E422" s="84" t="s">
        <v>932</v>
      </c>
      <c r="F422" s="84" t="s">
        <v>1604</v>
      </c>
      <c r="G422" s="93"/>
      <c r="H422" s="119">
        <f t="shared" si="6"/>
        <v>0</v>
      </c>
      <c r="I422" s="11"/>
      <c r="K422" s="14"/>
    </row>
    <row r="423" spans="1:11" s="3" customFormat="1" ht="31" customHeight="1" outlineLevel="1">
      <c r="A423" s="41" t="s">
        <v>328</v>
      </c>
      <c r="B423" s="81" t="s">
        <v>1919</v>
      </c>
      <c r="C423" s="82" t="s">
        <v>742</v>
      </c>
      <c r="D423" s="83">
        <v>3.7</v>
      </c>
      <c r="E423" s="84" t="s">
        <v>933</v>
      </c>
      <c r="F423" s="84" t="s">
        <v>1604</v>
      </c>
      <c r="G423" s="93"/>
      <c r="H423" s="119">
        <f t="shared" si="6"/>
        <v>0</v>
      </c>
      <c r="I423" s="11"/>
      <c r="K423" s="14"/>
    </row>
    <row r="424" spans="1:11" s="3" customFormat="1" ht="31" customHeight="1" outlineLevel="1">
      <c r="A424" s="41" t="s">
        <v>329</v>
      </c>
      <c r="B424" s="81" t="s">
        <v>1920</v>
      </c>
      <c r="C424" s="82" t="s">
        <v>742</v>
      </c>
      <c r="D424" s="83">
        <v>3.7</v>
      </c>
      <c r="E424" s="84" t="s">
        <v>934</v>
      </c>
      <c r="F424" s="84" t="s">
        <v>1604</v>
      </c>
      <c r="G424" s="93"/>
      <c r="H424" s="119">
        <f t="shared" si="6"/>
        <v>0</v>
      </c>
      <c r="I424" s="11"/>
      <c r="K424" s="14"/>
    </row>
    <row r="425" spans="1:11" s="3" customFormat="1" ht="31" customHeight="1" outlineLevel="1">
      <c r="A425" s="41" t="s">
        <v>330</v>
      </c>
      <c r="B425" s="81" t="s">
        <v>1921</v>
      </c>
      <c r="C425" s="82" t="s">
        <v>742</v>
      </c>
      <c r="D425" s="83">
        <v>3.7</v>
      </c>
      <c r="E425" s="84" t="s">
        <v>935</v>
      </c>
      <c r="F425" s="84" t="s">
        <v>1604</v>
      </c>
      <c r="G425" s="93"/>
      <c r="H425" s="119">
        <f t="shared" si="6"/>
        <v>0</v>
      </c>
      <c r="I425" s="11"/>
      <c r="K425" s="14"/>
    </row>
    <row r="426" spans="1:11" s="3" customFormat="1" ht="31" customHeight="1" outlineLevel="1">
      <c r="A426" s="41" t="s">
        <v>331</v>
      </c>
      <c r="B426" s="81" t="s">
        <v>1922</v>
      </c>
      <c r="C426" s="82" t="s">
        <v>742</v>
      </c>
      <c r="D426" s="83">
        <v>3.7</v>
      </c>
      <c r="E426" s="84" t="s">
        <v>936</v>
      </c>
      <c r="F426" s="84" t="s">
        <v>1604</v>
      </c>
      <c r="G426" s="93"/>
      <c r="H426" s="119">
        <f t="shared" si="6"/>
        <v>0</v>
      </c>
      <c r="I426" s="11"/>
      <c r="K426" s="14"/>
    </row>
    <row r="427" spans="1:11" s="4" customFormat="1" ht="31" customHeight="1" outlineLevel="1">
      <c r="A427" s="41" t="s">
        <v>332</v>
      </c>
      <c r="B427" s="81" t="s">
        <v>1923</v>
      </c>
      <c r="C427" s="82" t="s">
        <v>742</v>
      </c>
      <c r="D427" s="83">
        <v>3.7</v>
      </c>
      <c r="E427" s="84" t="s">
        <v>937</v>
      </c>
      <c r="F427" s="84" t="s">
        <v>1604</v>
      </c>
      <c r="G427" s="93"/>
      <c r="H427" s="119">
        <f t="shared" si="6"/>
        <v>0</v>
      </c>
      <c r="I427" s="6"/>
      <c r="K427" s="13"/>
    </row>
    <row r="428" spans="1:11" s="4" customFormat="1" ht="31" customHeight="1" outlineLevel="1">
      <c r="A428" s="41" t="s">
        <v>333</v>
      </c>
      <c r="B428" s="81" t="s">
        <v>1924</v>
      </c>
      <c r="C428" s="82" t="s">
        <v>742</v>
      </c>
      <c r="D428" s="83">
        <v>3.7</v>
      </c>
      <c r="E428" s="84" t="s">
        <v>938</v>
      </c>
      <c r="F428" s="84" t="s">
        <v>1604</v>
      </c>
      <c r="G428" s="93"/>
      <c r="H428" s="119">
        <f t="shared" si="6"/>
        <v>0</v>
      </c>
      <c r="I428" s="6"/>
      <c r="K428" s="13"/>
    </row>
    <row r="429" spans="1:11" s="4" customFormat="1" ht="31" customHeight="1" outlineLevel="1">
      <c r="A429" s="41" t="s">
        <v>334</v>
      </c>
      <c r="B429" s="81" t="s">
        <v>1925</v>
      </c>
      <c r="C429" s="82" t="s">
        <v>742</v>
      </c>
      <c r="D429" s="83">
        <v>3.7</v>
      </c>
      <c r="E429" s="84" t="s">
        <v>939</v>
      </c>
      <c r="F429" s="84" t="s">
        <v>1604</v>
      </c>
      <c r="G429" s="93"/>
      <c r="H429" s="119">
        <f t="shared" si="6"/>
        <v>0</v>
      </c>
      <c r="I429" s="6"/>
      <c r="K429" s="13"/>
    </row>
    <row r="430" spans="1:11" s="4" customFormat="1" ht="31" customHeight="1" outlineLevel="1">
      <c r="A430" s="41" t="s">
        <v>335</v>
      </c>
      <c r="B430" s="81" t="s">
        <v>1926</v>
      </c>
      <c r="C430" s="82" t="s">
        <v>742</v>
      </c>
      <c r="D430" s="83">
        <v>3.7</v>
      </c>
      <c r="E430" s="84" t="s">
        <v>940</v>
      </c>
      <c r="F430" s="84" t="s">
        <v>1604</v>
      </c>
      <c r="G430" s="93"/>
      <c r="H430" s="119">
        <f t="shared" si="6"/>
        <v>0</v>
      </c>
      <c r="I430" s="6"/>
      <c r="K430" s="13"/>
    </row>
    <row r="431" spans="1:11" s="4" customFormat="1" ht="31" customHeight="1" outlineLevel="1">
      <c r="A431" s="41" t="s">
        <v>336</v>
      </c>
      <c r="B431" s="81" t="s">
        <v>1927</v>
      </c>
      <c r="C431" s="82" t="s">
        <v>742</v>
      </c>
      <c r="D431" s="83">
        <v>3.7</v>
      </c>
      <c r="E431" s="84" t="s">
        <v>941</v>
      </c>
      <c r="F431" s="84" t="s">
        <v>1604</v>
      </c>
      <c r="G431" s="93"/>
      <c r="H431" s="119">
        <f t="shared" si="6"/>
        <v>0</v>
      </c>
      <c r="I431" s="6"/>
      <c r="K431" s="13"/>
    </row>
    <row r="432" spans="1:11" s="4" customFormat="1" ht="31" customHeight="1" outlineLevel="1">
      <c r="A432" s="41" t="s">
        <v>337</v>
      </c>
      <c r="B432" s="81" t="s">
        <v>1928</v>
      </c>
      <c r="C432" s="82" t="s">
        <v>742</v>
      </c>
      <c r="D432" s="83">
        <v>3.7</v>
      </c>
      <c r="E432" s="84" t="s">
        <v>942</v>
      </c>
      <c r="F432" s="84" t="s">
        <v>1604</v>
      </c>
      <c r="G432" s="93"/>
      <c r="H432" s="119">
        <f t="shared" si="6"/>
        <v>0</v>
      </c>
      <c r="I432" s="6"/>
      <c r="K432" s="13"/>
    </row>
    <row r="433" spans="1:11" s="4" customFormat="1" ht="31" customHeight="1" outlineLevel="1">
      <c r="A433" s="41" t="s">
        <v>338</v>
      </c>
      <c r="B433" s="81" t="s">
        <v>1929</v>
      </c>
      <c r="C433" s="82" t="s">
        <v>742</v>
      </c>
      <c r="D433" s="83">
        <v>3.7</v>
      </c>
      <c r="E433" s="84" t="s">
        <v>943</v>
      </c>
      <c r="F433" s="84" t="s">
        <v>1604</v>
      </c>
      <c r="G433" s="93"/>
      <c r="H433" s="119">
        <f t="shared" si="6"/>
        <v>0</v>
      </c>
      <c r="I433" s="6"/>
      <c r="K433" s="13"/>
    </row>
    <row r="434" spans="1:11" s="4" customFormat="1" ht="31" customHeight="1" outlineLevel="1">
      <c r="A434" s="41" t="s">
        <v>339</v>
      </c>
      <c r="B434" s="81" t="s">
        <v>1930</v>
      </c>
      <c r="C434" s="82" t="s">
        <v>742</v>
      </c>
      <c r="D434" s="83">
        <v>3.7</v>
      </c>
      <c r="E434" s="84" t="s">
        <v>944</v>
      </c>
      <c r="F434" s="84" t="s">
        <v>1604</v>
      </c>
      <c r="G434" s="93"/>
      <c r="H434" s="119">
        <f t="shared" si="6"/>
        <v>0</v>
      </c>
      <c r="I434" s="6"/>
      <c r="K434" s="13"/>
    </row>
    <row r="435" spans="1:11" s="4" customFormat="1" ht="31" customHeight="1" outlineLevel="1">
      <c r="A435" s="41" t="s">
        <v>340</v>
      </c>
      <c r="B435" s="81" t="s">
        <v>1931</v>
      </c>
      <c r="C435" s="82" t="s">
        <v>742</v>
      </c>
      <c r="D435" s="83">
        <v>3.7</v>
      </c>
      <c r="E435" s="84" t="s">
        <v>945</v>
      </c>
      <c r="F435" s="84" t="s">
        <v>1604</v>
      </c>
      <c r="G435" s="93"/>
      <c r="H435" s="119">
        <f t="shared" si="6"/>
        <v>0</v>
      </c>
      <c r="I435" s="6"/>
      <c r="K435" s="13"/>
    </row>
    <row r="436" spans="1:11" s="4" customFormat="1" ht="31" customHeight="1" outlineLevel="1">
      <c r="A436" s="41" t="s">
        <v>1932</v>
      </c>
      <c r="B436" s="81" t="s">
        <v>1933</v>
      </c>
      <c r="C436" s="82" t="s">
        <v>742</v>
      </c>
      <c r="D436" s="83">
        <v>7</v>
      </c>
      <c r="E436" s="84" t="s">
        <v>1934</v>
      </c>
      <c r="F436" s="84" t="s">
        <v>1825</v>
      </c>
      <c r="G436" s="93"/>
      <c r="H436" s="119">
        <f t="shared" si="6"/>
        <v>0</v>
      </c>
      <c r="I436" s="6"/>
      <c r="K436" s="13"/>
    </row>
    <row r="437" spans="1:11" s="4" customFormat="1" ht="31" customHeight="1" outlineLevel="1">
      <c r="A437" s="41" t="s">
        <v>341</v>
      </c>
      <c r="B437" s="81" t="s">
        <v>1935</v>
      </c>
      <c r="C437" s="82" t="s">
        <v>742</v>
      </c>
      <c r="D437" s="83">
        <v>6.8</v>
      </c>
      <c r="E437" s="84" t="s">
        <v>946</v>
      </c>
      <c r="F437" s="84" t="s">
        <v>1936</v>
      </c>
      <c r="G437" s="93"/>
      <c r="H437" s="119">
        <f t="shared" si="6"/>
        <v>0</v>
      </c>
      <c r="I437" s="6"/>
      <c r="K437" s="13"/>
    </row>
    <row r="438" spans="1:11" s="4" customFormat="1" ht="31" customHeight="1" outlineLevel="1">
      <c r="A438" s="41" t="s">
        <v>342</v>
      </c>
      <c r="B438" s="81" t="s">
        <v>1937</v>
      </c>
      <c r="C438" s="82" t="s">
        <v>742</v>
      </c>
      <c r="D438" s="83">
        <v>6.8</v>
      </c>
      <c r="E438" s="84" t="s">
        <v>947</v>
      </c>
      <c r="F438" s="84" t="s">
        <v>1936</v>
      </c>
      <c r="G438" s="93"/>
      <c r="H438" s="119">
        <f t="shared" si="6"/>
        <v>0</v>
      </c>
      <c r="I438" s="6"/>
      <c r="K438" s="13"/>
    </row>
    <row r="439" spans="1:11" s="4" customFormat="1" ht="31" customHeight="1" outlineLevel="1">
      <c r="A439" s="41" t="s">
        <v>343</v>
      </c>
      <c r="B439" s="81" t="s">
        <v>1938</v>
      </c>
      <c r="C439" s="82" t="s">
        <v>742</v>
      </c>
      <c r="D439" s="83">
        <v>6.8</v>
      </c>
      <c r="E439" s="84" t="s">
        <v>948</v>
      </c>
      <c r="F439" s="84" t="s">
        <v>1936</v>
      </c>
      <c r="G439" s="93"/>
      <c r="H439" s="119">
        <f t="shared" si="6"/>
        <v>0</v>
      </c>
      <c r="I439" s="6"/>
      <c r="K439" s="13"/>
    </row>
    <row r="440" spans="1:11" s="4" customFormat="1" ht="31" customHeight="1" outlineLevel="1">
      <c r="A440" s="41" t="s">
        <v>344</v>
      </c>
      <c r="B440" s="81" t="s">
        <v>1939</v>
      </c>
      <c r="C440" s="82" t="s">
        <v>742</v>
      </c>
      <c r="D440" s="83">
        <v>6.8</v>
      </c>
      <c r="E440" s="84" t="s">
        <v>949</v>
      </c>
      <c r="F440" s="84" t="s">
        <v>1936</v>
      </c>
      <c r="G440" s="93"/>
      <c r="H440" s="119">
        <f t="shared" si="6"/>
        <v>0</v>
      </c>
      <c r="I440" s="6"/>
      <c r="K440" s="13"/>
    </row>
    <row r="441" spans="1:11" s="4" customFormat="1" ht="31" customHeight="1" outlineLevel="1">
      <c r="A441" s="41" t="s">
        <v>345</v>
      </c>
      <c r="B441" s="81" t="s">
        <v>1940</v>
      </c>
      <c r="C441" s="82" t="s">
        <v>742</v>
      </c>
      <c r="D441" s="83">
        <v>6.8</v>
      </c>
      <c r="E441" s="84" t="s">
        <v>950</v>
      </c>
      <c r="F441" s="84" t="s">
        <v>1936</v>
      </c>
      <c r="G441" s="93"/>
      <c r="H441" s="119">
        <f t="shared" si="6"/>
        <v>0</v>
      </c>
      <c r="I441" s="6"/>
      <c r="K441" s="13"/>
    </row>
    <row r="442" spans="1:11" s="4" customFormat="1" ht="31" customHeight="1" outlineLevel="1">
      <c r="A442" s="41" t="s">
        <v>346</v>
      </c>
      <c r="B442" s="81" t="s">
        <v>1941</v>
      </c>
      <c r="C442" s="82" t="s">
        <v>742</v>
      </c>
      <c r="D442" s="83">
        <v>6.8</v>
      </c>
      <c r="E442" s="84" t="s">
        <v>951</v>
      </c>
      <c r="F442" s="84" t="s">
        <v>1936</v>
      </c>
      <c r="G442" s="93"/>
      <c r="H442" s="119">
        <f t="shared" si="6"/>
        <v>0</v>
      </c>
      <c r="I442" s="6"/>
      <c r="J442" s="8">
        <f>IF(K442,6.15,0)</f>
        <v>0</v>
      </c>
      <c r="K442" s="8" t="b">
        <f>AND($G$442&gt;11,$G$442&lt;10000)</f>
        <v>0</v>
      </c>
    </row>
    <row r="443" spans="1:11" s="4" customFormat="1" ht="31" customHeight="1" outlineLevel="1">
      <c r="A443" s="41" t="s">
        <v>347</v>
      </c>
      <c r="B443" s="81" t="s">
        <v>1942</v>
      </c>
      <c r="C443" s="82" t="s">
        <v>742</v>
      </c>
      <c r="D443" s="83">
        <v>6.8</v>
      </c>
      <c r="E443" s="84" t="s">
        <v>952</v>
      </c>
      <c r="F443" s="84" t="s">
        <v>1936</v>
      </c>
      <c r="G443" s="93"/>
      <c r="H443" s="119">
        <f t="shared" si="6"/>
        <v>0</v>
      </c>
      <c r="I443" s="6"/>
      <c r="J443" s="8">
        <f>IF(K443,8.2,0)</f>
        <v>8.1999999999999993</v>
      </c>
      <c r="K443" s="8" t="b">
        <f>AND($G$442&lt;12)</f>
        <v>1</v>
      </c>
    </row>
    <row r="444" spans="1:11" s="4" customFormat="1" ht="31" customHeight="1" outlineLevel="1">
      <c r="A444" s="41" t="s">
        <v>348</v>
      </c>
      <c r="B444" s="81" t="s">
        <v>1943</v>
      </c>
      <c r="C444" s="82" t="s">
        <v>742</v>
      </c>
      <c r="D444" s="83">
        <v>6.8</v>
      </c>
      <c r="E444" s="84" t="s">
        <v>953</v>
      </c>
      <c r="F444" s="84" t="s">
        <v>1936</v>
      </c>
      <c r="G444" s="93"/>
      <c r="H444" s="119">
        <f t="shared" si="6"/>
        <v>0</v>
      </c>
      <c r="I444" s="6"/>
      <c r="K444" s="13"/>
    </row>
    <row r="445" spans="1:11" s="4" customFormat="1" ht="31" customHeight="1" outlineLevel="1">
      <c r="A445" s="41" t="s">
        <v>349</v>
      </c>
      <c r="B445" s="81" t="s">
        <v>1944</v>
      </c>
      <c r="C445" s="82" t="s">
        <v>742</v>
      </c>
      <c r="D445" s="83">
        <v>6.8</v>
      </c>
      <c r="E445" s="84" t="s">
        <v>954</v>
      </c>
      <c r="F445" s="84" t="s">
        <v>1936</v>
      </c>
      <c r="G445" s="93"/>
      <c r="H445" s="119">
        <f t="shared" si="6"/>
        <v>0</v>
      </c>
      <c r="I445" s="6"/>
      <c r="K445" s="13"/>
    </row>
    <row r="446" spans="1:11" s="4" customFormat="1" ht="31" customHeight="1" outlineLevel="1">
      <c r="A446" s="41" t="s">
        <v>350</v>
      </c>
      <c r="B446" s="81" t="s">
        <v>1945</v>
      </c>
      <c r="C446" s="82" t="s">
        <v>742</v>
      </c>
      <c r="D446" s="83">
        <v>6.8</v>
      </c>
      <c r="E446" s="84" t="s">
        <v>955</v>
      </c>
      <c r="F446" s="84" t="s">
        <v>1936</v>
      </c>
      <c r="G446" s="93"/>
      <c r="H446" s="119">
        <f t="shared" si="6"/>
        <v>0</v>
      </c>
      <c r="I446" s="6"/>
      <c r="K446" s="13"/>
    </row>
    <row r="447" spans="1:11" s="4" customFormat="1" ht="31" customHeight="1" outlineLevel="1">
      <c r="A447" s="41" t="s">
        <v>344</v>
      </c>
      <c r="B447" s="81" t="s">
        <v>1946</v>
      </c>
      <c r="C447" s="82" t="s">
        <v>742</v>
      </c>
      <c r="D447" s="83">
        <v>6.8</v>
      </c>
      <c r="E447" s="84" t="s">
        <v>949</v>
      </c>
      <c r="F447" s="84" t="s">
        <v>1936</v>
      </c>
      <c r="G447" s="93"/>
      <c r="H447" s="119">
        <f t="shared" si="6"/>
        <v>0</v>
      </c>
      <c r="I447" s="6"/>
      <c r="K447" s="13"/>
    </row>
    <row r="448" spans="1:11" s="4" customFormat="1" ht="31" customHeight="1" outlineLevel="1">
      <c r="A448" s="41" t="s">
        <v>351</v>
      </c>
      <c r="B448" s="81" t="s">
        <v>1947</v>
      </c>
      <c r="C448" s="82" t="s">
        <v>742</v>
      </c>
      <c r="D448" s="83">
        <v>6.8</v>
      </c>
      <c r="E448" s="84" t="s">
        <v>956</v>
      </c>
      <c r="F448" s="84" t="s">
        <v>1936</v>
      </c>
      <c r="G448" s="93"/>
      <c r="H448" s="119">
        <f t="shared" si="6"/>
        <v>0</v>
      </c>
      <c r="I448" s="6"/>
      <c r="K448" s="13"/>
    </row>
    <row r="449" spans="1:11" s="4" customFormat="1" ht="31" customHeight="1" outlineLevel="1">
      <c r="A449" s="41" t="s">
        <v>352</v>
      </c>
      <c r="B449" s="81" t="s">
        <v>1948</v>
      </c>
      <c r="C449" s="82" t="s">
        <v>742</v>
      </c>
      <c r="D449" s="83">
        <v>6.8</v>
      </c>
      <c r="E449" s="84" t="s">
        <v>957</v>
      </c>
      <c r="F449" s="84" t="s">
        <v>1936</v>
      </c>
      <c r="G449" s="93"/>
      <c r="H449" s="119">
        <f t="shared" si="6"/>
        <v>0</v>
      </c>
      <c r="I449" s="6"/>
      <c r="K449" s="13"/>
    </row>
    <row r="450" spans="1:11" s="4" customFormat="1" ht="31" customHeight="1" outlineLevel="1">
      <c r="A450" s="41" t="s">
        <v>353</v>
      </c>
      <c r="B450" s="81" t="s">
        <v>1949</v>
      </c>
      <c r="C450" s="82" t="s">
        <v>742</v>
      </c>
      <c r="D450" s="83">
        <v>6.8</v>
      </c>
      <c r="E450" s="84" t="s">
        <v>958</v>
      </c>
      <c r="F450" s="84" t="s">
        <v>1936</v>
      </c>
      <c r="G450" s="93"/>
      <c r="H450" s="119">
        <f t="shared" si="6"/>
        <v>0</v>
      </c>
      <c r="I450" s="6"/>
      <c r="K450" s="13"/>
    </row>
    <row r="451" spans="1:11" s="4" customFormat="1" ht="31" customHeight="1" outlineLevel="1">
      <c r="A451" s="41" t="s">
        <v>354</v>
      </c>
      <c r="B451" s="81" t="s">
        <v>1950</v>
      </c>
      <c r="C451" s="82" t="s">
        <v>742</v>
      </c>
      <c r="D451" s="83">
        <v>6.8</v>
      </c>
      <c r="E451" s="84" t="s">
        <v>959</v>
      </c>
      <c r="F451" s="84" t="s">
        <v>1936</v>
      </c>
      <c r="G451" s="93"/>
      <c r="H451" s="119">
        <f t="shared" si="6"/>
        <v>0</v>
      </c>
      <c r="I451" s="6"/>
      <c r="K451" s="13"/>
    </row>
    <row r="452" spans="1:11" s="4" customFormat="1" ht="31" customHeight="1" outlineLevel="1">
      <c r="A452" s="41" t="s">
        <v>355</v>
      </c>
      <c r="B452" s="81" t="s">
        <v>1951</v>
      </c>
      <c r="C452" s="82" t="s">
        <v>742</v>
      </c>
      <c r="D452" s="83">
        <v>6.8</v>
      </c>
      <c r="E452" s="84" t="s">
        <v>960</v>
      </c>
      <c r="F452" s="84" t="s">
        <v>1936</v>
      </c>
      <c r="G452" s="93"/>
      <c r="H452" s="119">
        <f t="shared" si="6"/>
        <v>0</v>
      </c>
      <c r="I452" s="6"/>
      <c r="K452" s="13"/>
    </row>
    <row r="453" spans="1:11" s="4" customFormat="1" ht="31" customHeight="1" outlineLevel="1">
      <c r="A453" s="41" t="s">
        <v>356</v>
      </c>
      <c r="B453" s="81" t="s">
        <v>1952</v>
      </c>
      <c r="C453" s="82" t="s">
        <v>742</v>
      </c>
      <c r="D453" s="83">
        <v>6.8</v>
      </c>
      <c r="E453" s="84" t="s">
        <v>961</v>
      </c>
      <c r="F453" s="84" t="s">
        <v>1936</v>
      </c>
      <c r="G453" s="93"/>
      <c r="H453" s="119">
        <f t="shared" si="6"/>
        <v>0</v>
      </c>
      <c r="I453" s="6"/>
      <c r="K453" s="13"/>
    </row>
    <row r="454" spans="1:11" s="4" customFormat="1" ht="31" customHeight="1" outlineLevel="1">
      <c r="A454" s="41" t="s">
        <v>357</v>
      </c>
      <c r="B454" s="81" t="s">
        <v>1953</v>
      </c>
      <c r="C454" s="82" t="s">
        <v>742</v>
      </c>
      <c r="D454" s="83">
        <v>6.8</v>
      </c>
      <c r="E454" s="84" t="s">
        <v>962</v>
      </c>
      <c r="F454" s="84" t="s">
        <v>1936</v>
      </c>
      <c r="G454" s="93"/>
      <c r="H454" s="119">
        <f t="shared" ref="H454:H517" si="7">D454*G454</f>
        <v>0</v>
      </c>
      <c r="I454" s="6"/>
      <c r="K454" s="13"/>
    </row>
    <row r="455" spans="1:11" s="4" customFormat="1" ht="31" customHeight="1" outlineLevel="1">
      <c r="A455" s="41" t="s">
        <v>358</v>
      </c>
      <c r="B455" s="81" t="s">
        <v>1954</v>
      </c>
      <c r="C455" s="82" t="s">
        <v>742</v>
      </c>
      <c r="D455" s="83">
        <v>6.8</v>
      </c>
      <c r="E455" s="84" t="s">
        <v>963</v>
      </c>
      <c r="F455" s="84" t="s">
        <v>1936</v>
      </c>
      <c r="G455" s="93"/>
      <c r="H455" s="119">
        <f t="shared" si="7"/>
        <v>0</v>
      </c>
      <c r="I455" s="6"/>
      <c r="K455" s="13"/>
    </row>
    <row r="456" spans="1:11" s="4" customFormat="1" ht="31" customHeight="1" outlineLevel="1">
      <c r="A456" s="41" t="s">
        <v>359</v>
      </c>
      <c r="B456" s="81" t="s">
        <v>1955</v>
      </c>
      <c r="C456" s="82" t="s">
        <v>742</v>
      </c>
      <c r="D456" s="83">
        <v>6.8</v>
      </c>
      <c r="E456" s="84" t="s">
        <v>964</v>
      </c>
      <c r="F456" s="84" t="s">
        <v>1936</v>
      </c>
      <c r="G456" s="93"/>
      <c r="H456" s="119">
        <f t="shared" si="7"/>
        <v>0</v>
      </c>
      <c r="I456" s="6"/>
      <c r="K456" s="13"/>
    </row>
    <row r="457" spans="1:11" s="4" customFormat="1" ht="31" customHeight="1" outlineLevel="1">
      <c r="A457" s="41" t="s">
        <v>360</v>
      </c>
      <c r="B457" s="81" t="s">
        <v>1956</v>
      </c>
      <c r="C457" s="82" t="s">
        <v>742</v>
      </c>
      <c r="D457" s="83">
        <v>6.8</v>
      </c>
      <c r="E457" s="84" t="s">
        <v>965</v>
      </c>
      <c r="F457" s="84" t="s">
        <v>1936</v>
      </c>
      <c r="G457" s="93"/>
      <c r="H457" s="119">
        <f t="shared" si="7"/>
        <v>0</v>
      </c>
      <c r="I457" s="6"/>
      <c r="K457" s="13"/>
    </row>
    <row r="458" spans="1:11" s="4" customFormat="1" ht="31" customHeight="1" outlineLevel="1">
      <c r="A458" s="41" t="s">
        <v>361</v>
      </c>
      <c r="B458" s="81" t="s">
        <v>1957</v>
      </c>
      <c r="C458" s="82" t="s">
        <v>742</v>
      </c>
      <c r="D458" s="83">
        <v>8.5</v>
      </c>
      <c r="E458" s="84" t="s">
        <v>966</v>
      </c>
      <c r="F458" s="84" t="s">
        <v>1936</v>
      </c>
      <c r="G458" s="93"/>
      <c r="H458" s="119">
        <f t="shared" si="7"/>
        <v>0</v>
      </c>
      <c r="I458" s="6"/>
      <c r="K458" s="13"/>
    </row>
    <row r="459" spans="1:11" s="4" customFormat="1" ht="31" customHeight="1" outlineLevel="1">
      <c r="A459" s="41" t="s">
        <v>362</v>
      </c>
      <c r="B459" s="81" t="s">
        <v>1958</v>
      </c>
      <c r="C459" s="82" t="s">
        <v>742</v>
      </c>
      <c r="D459" s="83">
        <v>8.5</v>
      </c>
      <c r="E459" s="84" t="s">
        <v>967</v>
      </c>
      <c r="F459" s="84" t="s">
        <v>1936</v>
      </c>
      <c r="G459" s="93"/>
      <c r="H459" s="119">
        <f t="shared" si="7"/>
        <v>0</v>
      </c>
      <c r="I459" s="6"/>
      <c r="K459" s="13"/>
    </row>
    <row r="460" spans="1:11" s="4" customFormat="1" ht="31" customHeight="1" outlineLevel="1">
      <c r="A460" s="41" t="s">
        <v>363</v>
      </c>
      <c r="B460" s="81" t="s">
        <v>1959</v>
      </c>
      <c r="C460" s="82" t="s">
        <v>742</v>
      </c>
      <c r="D460" s="83">
        <v>8.5</v>
      </c>
      <c r="E460" s="84" t="s">
        <v>968</v>
      </c>
      <c r="F460" s="84" t="s">
        <v>1936</v>
      </c>
      <c r="G460" s="93"/>
      <c r="H460" s="119">
        <f t="shared" si="7"/>
        <v>0</v>
      </c>
      <c r="I460" s="6"/>
      <c r="K460" s="13"/>
    </row>
    <row r="461" spans="1:11" s="4" customFormat="1" ht="31" customHeight="1" outlineLevel="1">
      <c r="A461" s="41" t="s">
        <v>364</v>
      </c>
      <c r="B461" s="81" t="s">
        <v>1960</v>
      </c>
      <c r="C461" s="82" t="s">
        <v>742</v>
      </c>
      <c r="D461" s="83">
        <v>8.5</v>
      </c>
      <c r="E461" s="84" t="s">
        <v>969</v>
      </c>
      <c r="F461" s="84" t="s">
        <v>1936</v>
      </c>
      <c r="G461" s="93"/>
      <c r="H461" s="119">
        <f t="shared" si="7"/>
        <v>0</v>
      </c>
      <c r="I461" s="6"/>
      <c r="K461" s="13"/>
    </row>
    <row r="462" spans="1:11" s="4" customFormat="1" ht="31" customHeight="1" outlineLevel="1">
      <c r="A462" s="41" t="s">
        <v>365</v>
      </c>
      <c r="B462" s="81" t="s">
        <v>1961</v>
      </c>
      <c r="C462" s="82" t="s">
        <v>742</v>
      </c>
      <c r="D462" s="83">
        <v>8.5</v>
      </c>
      <c r="E462" s="84" t="s">
        <v>970</v>
      </c>
      <c r="F462" s="84" t="s">
        <v>1936</v>
      </c>
      <c r="G462" s="93"/>
      <c r="H462" s="119">
        <f t="shared" si="7"/>
        <v>0</v>
      </c>
      <c r="I462" s="6"/>
      <c r="K462" s="13"/>
    </row>
    <row r="463" spans="1:11" s="4" customFormat="1" ht="31" customHeight="1" outlineLevel="1">
      <c r="A463" s="41" t="s">
        <v>366</v>
      </c>
      <c r="B463" s="81" t="s">
        <v>1962</v>
      </c>
      <c r="C463" s="82" t="s">
        <v>742</v>
      </c>
      <c r="D463" s="83">
        <v>8.5</v>
      </c>
      <c r="E463" s="84" t="s">
        <v>971</v>
      </c>
      <c r="F463" s="84" t="s">
        <v>1936</v>
      </c>
      <c r="G463" s="93"/>
      <c r="H463" s="119">
        <f t="shared" si="7"/>
        <v>0</v>
      </c>
      <c r="I463" s="6"/>
      <c r="K463" s="13"/>
    </row>
    <row r="464" spans="1:11" s="4" customFormat="1" ht="31" customHeight="1" outlineLevel="1">
      <c r="A464" s="41" t="s">
        <v>367</v>
      </c>
      <c r="B464" s="81" t="s">
        <v>1963</v>
      </c>
      <c r="C464" s="82" t="s">
        <v>742</v>
      </c>
      <c r="D464" s="83">
        <v>8.5</v>
      </c>
      <c r="E464" s="84" t="s">
        <v>972</v>
      </c>
      <c r="F464" s="84" t="s">
        <v>1936</v>
      </c>
      <c r="G464" s="93"/>
      <c r="H464" s="119">
        <f t="shared" si="7"/>
        <v>0</v>
      </c>
      <c r="I464" s="6"/>
      <c r="K464" s="13"/>
    </row>
    <row r="465" spans="1:11" s="4" customFormat="1" ht="31" customHeight="1" outlineLevel="1">
      <c r="A465" s="41" t="s">
        <v>368</v>
      </c>
      <c r="B465" s="81" t="s">
        <v>1964</v>
      </c>
      <c r="C465" s="82" t="s">
        <v>742</v>
      </c>
      <c r="D465" s="83">
        <v>8.5</v>
      </c>
      <c r="E465" s="84" t="s">
        <v>973</v>
      </c>
      <c r="F465" s="84" t="s">
        <v>1936</v>
      </c>
      <c r="G465" s="93"/>
      <c r="H465" s="119">
        <f t="shared" si="7"/>
        <v>0</v>
      </c>
      <c r="I465" s="6"/>
      <c r="K465" s="13"/>
    </row>
    <row r="466" spans="1:11" s="4" customFormat="1" ht="31" customHeight="1" outlineLevel="1">
      <c r="A466" s="41" t="s">
        <v>369</v>
      </c>
      <c r="B466" s="81" t="s">
        <v>1965</v>
      </c>
      <c r="C466" s="82" t="s">
        <v>742</v>
      </c>
      <c r="D466" s="83">
        <v>8.5</v>
      </c>
      <c r="E466" s="84" t="s">
        <v>974</v>
      </c>
      <c r="F466" s="84" t="s">
        <v>1936</v>
      </c>
      <c r="G466" s="93"/>
      <c r="H466" s="119">
        <f t="shared" si="7"/>
        <v>0</v>
      </c>
      <c r="I466" s="6"/>
      <c r="K466" s="13"/>
    </row>
    <row r="467" spans="1:11" s="4" customFormat="1" ht="31" customHeight="1" outlineLevel="1">
      <c r="A467" s="41" t="s">
        <v>370</v>
      </c>
      <c r="B467" s="81" t="s">
        <v>1966</v>
      </c>
      <c r="C467" s="82" t="s">
        <v>742</v>
      </c>
      <c r="D467" s="83">
        <v>8.5</v>
      </c>
      <c r="E467" s="84" t="s">
        <v>975</v>
      </c>
      <c r="F467" s="84" t="s">
        <v>1936</v>
      </c>
      <c r="G467" s="93"/>
      <c r="H467" s="119">
        <f t="shared" si="7"/>
        <v>0</v>
      </c>
      <c r="I467" s="6"/>
      <c r="K467" s="13"/>
    </row>
    <row r="468" spans="1:11" s="4" customFormat="1" ht="31" customHeight="1" outlineLevel="1">
      <c r="A468" s="41" t="s">
        <v>371</v>
      </c>
      <c r="B468" s="81" t="s">
        <v>1967</v>
      </c>
      <c r="C468" s="82" t="s">
        <v>742</v>
      </c>
      <c r="D468" s="83">
        <v>8.5</v>
      </c>
      <c r="E468" s="84" t="s">
        <v>976</v>
      </c>
      <c r="F468" s="84" t="s">
        <v>1936</v>
      </c>
      <c r="G468" s="93"/>
      <c r="H468" s="119">
        <f t="shared" si="7"/>
        <v>0</v>
      </c>
      <c r="I468" s="6"/>
      <c r="K468" s="13"/>
    </row>
    <row r="469" spans="1:11" s="4" customFormat="1" ht="31" customHeight="1" outlineLevel="1">
      <c r="A469" s="41" t="s">
        <v>372</v>
      </c>
      <c r="B469" s="81" t="s">
        <v>1968</v>
      </c>
      <c r="C469" s="82" t="s">
        <v>742</v>
      </c>
      <c r="D469" s="83">
        <v>8.5</v>
      </c>
      <c r="E469" s="84" t="s">
        <v>977</v>
      </c>
      <c r="F469" s="84" t="s">
        <v>1936</v>
      </c>
      <c r="G469" s="93"/>
      <c r="H469" s="119">
        <f t="shared" si="7"/>
        <v>0</v>
      </c>
      <c r="I469" s="6"/>
      <c r="K469" s="13"/>
    </row>
    <row r="470" spans="1:11" s="4" customFormat="1" ht="31" customHeight="1" outlineLevel="1">
      <c r="A470" s="41" t="s">
        <v>373</v>
      </c>
      <c r="B470" s="81" t="s">
        <v>1953</v>
      </c>
      <c r="C470" s="82" t="s">
        <v>742</v>
      </c>
      <c r="D470" s="83">
        <v>8.5</v>
      </c>
      <c r="E470" s="84" t="s">
        <v>978</v>
      </c>
      <c r="F470" s="84" t="s">
        <v>1936</v>
      </c>
      <c r="G470" s="93"/>
      <c r="H470" s="119">
        <f t="shared" si="7"/>
        <v>0</v>
      </c>
      <c r="I470" s="6"/>
      <c r="K470" s="13"/>
    </row>
    <row r="471" spans="1:11" s="4" customFormat="1" ht="31" customHeight="1" outlineLevel="1">
      <c r="A471" s="41" t="s">
        <v>374</v>
      </c>
      <c r="B471" s="81" t="s">
        <v>1955</v>
      </c>
      <c r="C471" s="82" t="s">
        <v>742</v>
      </c>
      <c r="D471" s="83">
        <v>8.5</v>
      </c>
      <c r="E471" s="84" t="s">
        <v>979</v>
      </c>
      <c r="F471" s="84" t="s">
        <v>1936</v>
      </c>
      <c r="G471" s="93"/>
      <c r="H471" s="119">
        <f t="shared" si="7"/>
        <v>0</v>
      </c>
      <c r="I471" s="6"/>
      <c r="K471" s="13"/>
    </row>
    <row r="472" spans="1:11" s="4" customFormat="1" ht="31" customHeight="1" outlineLevel="1">
      <c r="A472" s="41" t="s">
        <v>375</v>
      </c>
      <c r="B472" s="81" t="s">
        <v>1956</v>
      </c>
      <c r="C472" s="82" t="s">
        <v>742</v>
      </c>
      <c r="D472" s="83">
        <v>8.5</v>
      </c>
      <c r="E472" s="84" t="s">
        <v>980</v>
      </c>
      <c r="F472" s="84" t="s">
        <v>1936</v>
      </c>
      <c r="G472" s="93"/>
      <c r="H472" s="119">
        <f t="shared" si="7"/>
        <v>0</v>
      </c>
      <c r="I472" s="6"/>
      <c r="K472" s="13"/>
    </row>
    <row r="473" spans="1:11" s="4" customFormat="1" ht="31" customHeight="1" outlineLevel="1">
      <c r="A473" s="41" t="s">
        <v>376</v>
      </c>
      <c r="B473" s="81" t="s">
        <v>1969</v>
      </c>
      <c r="C473" s="82" t="s">
        <v>742</v>
      </c>
      <c r="D473" s="83">
        <v>5.9</v>
      </c>
      <c r="E473" s="84" t="s">
        <v>981</v>
      </c>
      <c r="F473" s="84" t="s">
        <v>1936</v>
      </c>
      <c r="G473" s="93"/>
      <c r="H473" s="119">
        <f t="shared" si="7"/>
        <v>0</v>
      </c>
      <c r="I473" s="6"/>
      <c r="K473" s="13"/>
    </row>
    <row r="474" spans="1:11" s="4" customFormat="1" ht="31" customHeight="1" outlineLevel="1">
      <c r="A474" s="41" t="s">
        <v>377</v>
      </c>
      <c r="B474" s="81" t="s">
        <v>1970</v>
      </c>
      <c r="C474" s="82" t="s">
        <v>742</v>
      </c>
      <c r="D474" s="83">
        <v>5.9</v>
      </c>
      <c r="E474" s="84" t="s">
        <v>982</v>
      </c>
      <c r="F474" s="84" t="s">
        <v>1936</v>
      </c>
      <c r="G474" s="93"/>
      <c r="H474" s="119">
        <f t="shared" si="7"/>
        <v>0</v>
      </c>
      <c r="I474" s="6"/>
      <c r="K474" s="13"/>
    </row>
    <row r="475" spans="1:11" s="4" customFormat="1" ht="31" customHeight="1" outlineLevel="1">
      <c r="A475" s="41" t="s">
        <v>378</v>
      </c>
      <c r="B475" s="81" t="s">
        <v>1971</v>
      </c>
      <c r="C475" s="82" t="s">
        <v>742</v>
      </c>
      <c r="D475" s="83">
        <v>5.9</v>
      </c>
      <c r="E475" s="84" t="s">
        <v>983</v>
      </c>
      <c r="F475" s="84" t="s">
        <v>1936</v>
      </c>
      <c r="G475" s="93"/>
      <c r="H475" s="119">
        <f t="shared" si="7"/>
        <v>0</v>
      </c>
      <c r="I475" s="6"/>
      <c r="K475" s="13"/>
    </row>
    <row r="476" spans="1:11" s="4" customFormat="1" ht="31" customHeight="1" outlineLevel="1">
      <c r="A476" s="41" t="s">
        <v>379</v>
      </c>
      <c r="B476" s="81" t="s">
        <v>1972</v>
      </c>
      <c r="C476" s="82" t="s">
        <v>742</v>
      </c>
      <c r="D476" s="83">
        <v>5.9</v>
      </c>
      <c r="E476" s="84" t="s">
        <v>984</v>
      </c>
      <c r="F476" s="84" t="s">
        <v>1936</v>
      </c>
      <c r="G476" s="93"/>
      <c r="H476" s="119">
        <f t="shared" si="7"/>
        <v>0</v>
      </c>
      <c r="I476" s="6"/>
      <c r="K476" s="13"/>
    </row>
    <row r="477" spans="1:11" s="4" customFormat="1" ht="31" customHeight="1" outlineLevel="1">
      <c r="A477" s="41" t="s">
        <v>380</v>
      </c>
      <c r="B477" s="81" t="s">
        <v>1973</v>
      </c>
      <c r="C477" s="82" t="s">
        <v>784</v>
      </c>
      <c r="D477" s="83">
        <v>28</v>
      </c>
      <c r="E477" s="84" t="s">
        <v>1369</v>
      </c>
      <c r="F477" s="84" t="s">
        <v>1936</v>
      </c>
      <c r="G477" s="93"/>
      <c r="H477" s="119">
        <f t="shared" si="7"/>
        <v>0</v>
      </c>
      <c r="I477" s="6"/>
      <c r="K477" s="13"/>
    </row>
    <row r="478" spans="1:11" s="4" customFormat="1" ht="31" customHeight="1" outlineLevel="1">
      <c r="A478" s="41" t="s">
        <v>381</v>
      </c>
      <c r="B478" s="81" t="s">
        <v>1974</v>
      </c>
      <c r="C478" s="82" t="s">
        <v>742</v>
      </c>
      <c r="D478" s="83">
        <v>3</v>
      </c>
      <c r="E478" s="84" t="s">
        <v>985</v>
      </c>
      <c r="F478" s="84" t="s">
        <v>1936</v>
      </c>
      <c r="G478" s="93"/>
      <c r="H478" s="119">
        <f t="shared" si="7"/>
        <v>0</v>
      </c>
      <c r="I478" s="6"/>
      <c r="K478" s="13"/>
    </row>
    <row r="479" spans="1:11" s="4" customFormat="1" ht="31" customHeight="1" outlineLevel="1">
      <c r="A479" s="41" t="s">
        <v>382</v>
      </c>
      <c r="B479" s="81" t="s">
        <v>1975</v>
      </c>
      <c r="C479" s="82" t="s">
        <v>742</v>
      </c>
      <c r="D479" s="83">
        <v>3</v>
      </c>
      <c r="E479" s="84" t="s">
        <v>986</v>
      </c>
      <c r="F479" s="84" t="s">
        <v>1936</v>
      </c>
      <c r="G479" s="93"/>
      <c r="H479" s="119">
        <f t="shared" si="7"/>
        <v>0</v>
      </c>
      <c r="I479" s="6"/>
      <c r="K479" s="13"/>
    </row>
    <row r="480" spans="1:11" s="4" customFormat="1" ht="31" customHeight="1" outlineLevel="1">
      <c r="A480" s="41" t="s">
        <v>383</v>
      </c>
      <c r="B480" s="81" t="s">
        <v>1976</v>
      </c>
      <c r="C480" s="82" t="s">
        <v>742</v>
      </c>
      <c r="D480" s="83">
        <v>3</v>
      </c>
      <c r="E480" s="84" t="s">
        <v>987</v>
      </c>
      <c r="F480" s="84" t="s">
        <v>1936</v>
      </c>
      <c r="G480" s="93"/>
      <c r="H480" s="119">
        <f t="shared" si="7"/>
        <v>0</v>
      </c>
      <c r="I480" s="6"/>
      <c r="K480" s="13"/>
    </row>
    <row r="481" spans="1:11" s="4" customFormat="1" ht="31" customHeight="1" outlineLevel="1">
      <c r="A481" s="41" t="s">
        <v>384</v>
      </c>
      <c r="B481" s="81" t="s">
        <v>1977</v>
      </c>
      <c r="C481" s="82" t="s">
        <v>742</v>
      </c>
      <c r="D481" s="83">
        <v>3</v>
      </c>
      <c r="E481" s="84" t="s">
        <v>988</v>
      </c>
      <c r="F481" s="84" t="s">
        <v>1936</v>
      </c>
      <c r="G481" s="93"/>
      <c r="H481" s="119">
        <f t="shared" si="7"/>
        <v>0</v>
      </c>
      <c r="I481" s="6"/>
      <c r="K481" s="13"/>
    </row>
    <row r="482" spans="1:11" s="4" customFormat="1" ht="31" customHeight="1" outlineLevel="1">
      <c r="A482" s="41" t="s">
        <v>1232</v>
      </c>
      <c r="B482" s="81" t="s">
        <v>1978</v>
      </c>
      <c r="C482" s="82" t="s">
        <v>742</v>
      </c>
      <c r="D482" s="83">
        <v>3</v>
      </c>
      <c r="E482" s="84" t="s">
        <v>1370</v>
      </c>
      <c r="F482" s="84" t="s">
        <v>1936</v>
      </c>
      <c r="G482" s="93"/>
      <c r="H482" s="119">
        <f t="shared" si="7"/>
        <v>0</v>
      </c>
      <c r="I482" s="6"/>
      <c r="K482" s="13"/>
    </row>
    <row r="483" spans="1:11" s="4" customFormat="1" ht="31" customHeight="1" outlineLevel="1">
      <c r="A483" s="41" t="s">
        <v>1233</v>
      </c>
      <c r="B483" s="81" t="s">
        <v>1979</v>
      </c>
      <c r="C483" s="82" t="s">
        <v>742</v>
      </c>
      <c r="D483" s="83">
        <v>3</v>
      </c>
      <c r="E483" s="84" t="s">
        <v>1371</v>
      </c>
      <c r="F483" s="84" t="s">
        <v>1936</v>
      </c>
      <c r="G483" s="93"/>
      <c r="H483" s="119">
        <f t="shared" si="7"/>
        <v>0</v>
      </c>
      <c r="I483" s="6"/>
      <c r="K483" s="13"/>
    </row>
    <row r="484" spans="1:11" s="4" customFormat="1" ht="31" customHeight="1" outlineLevel="1">
      <c r="A484" s="41" t="s">
        <v>1234</v>
      </c>
      <c r="B484" s="81" t="s">
        <v>1980</v>
      </c>
      <c r="C484" s="82" t="s">
        <v>742</v>
      </c>
      <c r="D484" s="83">
        <v>3</v>
      </c>
      <c r="E484" s="84" t="s">
        <v>1981</v>
      </c>
      <c r="F484" s="84" t="s">
        <v>1936</v>
      </c>
      <c r="G484" s="93"/>
      <c r="H484" s="119">
        <f t="shared" si="7"/>
        <v>0</v>
      </c>
      <c r="I484" s="6"/>
      <c r="K484" s="13"/>
    </row>
    <row r="485" spans="1:11" s="4" customFormat="1" ht="31" customHeight="1" outlineLevel="1">
      <c r="A485" s="41" t="s">
        <v>385</v>
      </c>
      <c r="B485" s="81" t="s">
        <v>1973</v>
      </c>
      <c r="C485" s="82" t="s">
        <v>784</v>
      </c>
      <c r="D485" s="83">
        <v>13.5</v>
      </c>
      <c r="E485" s="84" t="s">
        <v>1372</v>
      </c>
      <c r="F485" s="84" t="s">
        <v>1936</v>
      </c>
      <c r="G485" s="93"/>
      <c r="H485" s="119">
        <f t="shared" si="7"/>
        <v>0</v>
      </c>
      <c r="I485" s="6"/>
      <c r="K485" s="13"/>
    </row>
    <row r="486" spans="1:11" s="4" customFormat="1" ht="31" customHeight="1" outlineLevel="1">
      <c r="A486" s="41" t="s">
        <v>1235</v>
      </c>
      <c r="B486" s="81" t="s">
        <v>1982</v>
      </c>
      <c r="C486" s="82" t="s">
        <v>784</v>
      </c>
      <c r="D486" s="83">
        <v>13.5</v>
      </c>
      <c r="E486" s="84" t="s">
        <v>1983</v>
      </c>
      <c r="F486" s="84" t="s">
        <v>1936</v>
      </c>
      <c r="G486" s="93"/>
      <c r="H486" s="119">
        <f t="shared" si="7"/>
        <v>0</v>
      </c>
      <c r="I486" s="6"/>
      <c r="K486" s="13"/>
    </row>
    <row r="487" spans="1:11" s="4" customFormat="1" ht="31" customHeight="1" outlineLevel="1">
      <c r="A487" s="41" t="s">
        <v>386</v>
      </c>
      <c r="B487" s="81" t="s">
        <v>1974</v>
      </c>
      <c r="C487" s="82" t="s">
        <v>742</v>
      </c>
      <c r="D487" s="83">
        <v>3</v>
      </c>
      <c r="E487" s="84" t="s">
        <v>1373</v>
      </c>
      <c r="F487" s="84" t="s">
        <v>1936</v>
      </c>
      <c r="G487" s="93"/>
      <c r="H487" s="119">
        <f t="shared" si="7"/>
        <v>0</v>
      </c>
      <c r="I487" s="6"/>
      <c r="K487" s="13"/>
    </row>
    <row r="488" spans="1:11" s="4" customFormat="1" ht="31" customHeight="1" outlineLevel="1">
      <c r="A488" s="41" t="s">
        <v>387</v>
      </c>
      <c r="B488" s="81" t="s">
        <v>1975</v>
      </c>
      <c r="C488" s="82" t="s">
        <v>742</v>
      </c>
      <c r="D488" s="83">
        <v>3</v>
      </c>
      <c r="E488" s="84" t="s">
        <v>1374</v>
      </c>
      <c r="F488" s="84" t="s">
        <v>1936</v>
      </c>
      <c r="G488" s="93"/>
      <c r="H488" s="119">
        <f t="shared" si="7"/>
        <v>0</v>
      </c>
      <c r="I488" s="6"/>
      <c r="K488" s="13"/>
    </row>
    <row r="489" spans="1:11" s="4" customFormat="1" ht="31" customHeight="1" outlineLevel="1">
      <c r="A489" s="41" t="s">
        <v>388</v>
      </c>
      <c r="B489" s="81" t="s">
        <v>1976</v>
      </c>
      <c r="C489" s="82" t="s">
        <v>742</v>
      </c>
      <c r="D489" s="83">
        <v>3</v>
      </c>
      <c r="E489" s="84" t="s">
        <v>1375</v>
      </c>
      <c r="F489" s="84" t="s">
        <v>1936</v>
      </c>
      <c r="G489" s="93"/>
      <c r="H489" s="119">
        <f t="shared" si="7"/>
        <v>0</v>
      </c>
      <c r="I489" s="6"/>
      <c r="K489" s="13"/>
    </row>
    <row r="490" spans="1:11" s="4" customFormat="1" ht="31" customHeight="1" outlineLevel="1">
      <c r="A490" s="41" t="s">
        <v>389</v>
      </c>
      <c r="B490" s="81" t="s">
        <v>1977</v>
      </c>
      <c r="C490" s="82" t="s">
        <v>742</v>
      </c>
      <c r="D490" s="83">
        <v>3</v>
      </c>
      <c r="E490" s="84" t="s">
        <v>1376</v>
      </c>
      <c r="F490" s="84" t="s">
        <v>1936</v>
      </c>
      <c r="G490" s="93"/>
      <c r="H490" s="119">
        <f t="shared" si="7"/>
        <v>0</v>
      </c>
      <c r="I490" s="6"/>
      <c r="K490" s="13"/>
    </row>
    <row r="491" spans="1:11" s="4" customFormat="1" ht="31" customHeight="1" outlineLevel="1">
      <c r="A491" s="41" t="s">
        <v>390</v>
      </c>
      <c r="B491" s="81" t="s">
        <v>1984</v>
      </c>
      <c r="C491" s="82" t="s">
        <v>742</v>
      </c>
      <c r="D491" s="83">
        <v>6.9</v>
      </c>
      <c r="E491" s="84" t="s">
        <v>989</v>
      </c>
      <c r="F491" s="84" t="s">
        <v>1936</v>
      </c>
      <c r="G491" s="93"/>
      <c r="H491" s="119">
        <f t="shared" si="7"/>
        <v>0</v>
      </c>
      <c r="I491" s="6"/>
      <c r="K491" s="13"/>
    </row>
    <row r="492" spans="1:11" s="4" customFormat="1" ht="31" customHeight="1" outlineLevel="1">
      <c r="A492" s="41" t="s">
        <v>391</v>
      </c>
      <c r="B492" s="81" t="s">
        <v>1985</v>
      </c>
      <c r="C492" s="82" t="s">
        <v>742</v>
      </c>
      <c r="D492" s="83">
        <v>6.9</v>
      </c>
      <c r="E492" s="84" t="s">
        <v>990</v>
      </c>
      <c r="F492" s="84" t="s">
        <v>1936</v>
      </c>
      <c r="G492" s="93"/>
      <c r="H492" s="119">
        <f t="shared" si="7"/>
        <v>0</v>
      </c>
      <c r="I492" s="6"/>
      <c r="K492" s="13"/>
    </row>
    <row r="493" spans="1:11" s="4" customFormat="1" ht="31" customHeight="1" outlineLevel="1">
      <c r="A493" s="41" t="s">
        <v>392</v>
      </c>
      <c r="B493" s="81" t="s">
        <v>1986</v>
      </c>
      <c r="C493" s="82" t="s">
        <v>742</v>
      </c>
      <c r="D493" s="83">
        <v>6.9</v>
      </c>
      <c r="E493" s="84" t="s">
        <v>991</v>
      </c>
      <c r="F493" s="84" t="s">
        <v>1936</v>
      </c>
      <c r="G493" s="93"/>
      <c r="H493" s="119">
        <f t="shared" si="7"/>
        <v>0</v>
      </c>
      <c r="I493" s="6"/>
      <c r="K493" s="13"/>
    </row>
    <row r="494" spans="1:11" s="4" customFormat="1" ht="31" customHeight="1" outlineLevel="1">
      <c r="A494" s="41" t="s">
        <v>393</v>
      </c>
      <c r="B494" s="81" t="s">
        <v>1987</v>
      </c>
      <c r="C494" s="82" t="s">
        <v>742</v>
      </c>
      <c r="D494" s="83">
        <v>6.9</v>
      </c>
      <c r="E494" s="84" t="s">
        <v>992</v>
      </c>
      <c r="F494" s="84" t="s">
        <v>1936</v>
      </c>
      <c r="G494" s="93"/>
      <c r="H494" s="119">
        <f t="shared" si="7"/>
        <v>0</v>
      </c>
      <c r="I494" s="6"/>
      <c r="K494" s="13"/>
    </row>
    <row r="495" spans="1:11" s="4" customFormat="1" ht="31" customHeight="1" outlineLevel="1">
      <c r="A495" s="41" t="s">
        <v>394</v>
      </c>
      <c r="B495" s="81" t="s">
        <v>1988</v>
      </c>
      <c r="C495" s="82" t="s">
        <v>742</v>
      </c>
      <c r="D495" s="83">
        <v>6.9</v>
      </c>
      <c r="E495" s="84" t="s">
        <v>1377</v>
      </c>
      <c r="F495" s="84" t="s">
        <v>1936</v>
      </c>
      <c r="G495" s="93"/>
      <c r="H495" s="119">
        <f t="shared" si="7"/>
        <v>0</v>
      </c>
      <c r="I495" s="6"/>
      <c r="K495" s="13"/>
    </row>
    <row r="496" spans="1:11" s="4" customFormat="1" ht="31" customHeight="1" outlineLevel="1">
      <c r="A496" s="41" t="s">
        <v>395</v>
      </c>
      <c r="B496" s="81" t="s">
        <v>1989</v>
      </c>
      <c r="C496" s="82" t="s">
        <v>742</v>
      </c>
      <c r="D496" s="83">
        <v>6.9</v>
      </c>
      <c r="E496" s="84" t="s">
        <v>1378</v>
      </c>
      <c r="F496" s="84" t="s">
        <v>1936</v>
      </c>
      <c r="G496" s="93"/>
      <c r="H496" s="119">
        <f t="shared" si="7"/>
        <v>0</v>
      </c>
      <c r="I496" s="6"/>
      <c r="K496" s="13"/>
    </row>
    <row r="497" spans="1:11" s="4" customFormat="1" ht="31" customHeight="1" outlineLevel="1">
      <c r="A497" s="41" t="s">
        <v>396</v>
      </c>
      <c r="B497" s="81" t="s">
        <v>1990</v>
      </c>
      <c r="C497" s="82" t="s">
        <v>742</v>
      </c>
      <c r="D497" s="83">
        <v>6.9</v>
      </c>
      <c r="E497" s="84" t="s">
        <v>1379</v>
      </c>
      <c r="F497" s="84" t="s">
        <v>1936</v>
      </c>
      <c r="G497" s="93"/>
      <c r="H497" s="119">
        <f t="shared" si="7"/>
        <v>0</v>
      </c>
      <c r="I497" s="6"/>
      <c r="K497" s="13"/>
    </row>
    <row r="498" spans="1:11" s="4" customFormat="1" ht="31" customHeight="1" outlineLevel="1">
      <c r="A498" s="41" t="s">
        <v>397</v>
      </c>
      <c r="B498" s="81" t="s">
        <v>1991</v>
      </c>
      <c r="C498" s="82" t="s">
        <v>784</v>
      </c>
      <c r="D498" s="83">
        <v>38</v>
      </c>
      <c r="E498" s="84" t="s">
        <v>1380</v>
      </c>
      <c r="F498" s="84" t="s">
        <v>1936</v>
      </c>
      <c r="G498" s="93"/>
      <c r="H498" s="119">
        <f t="shared" si="7"/>
        <v>0</v>
      </c>
      <c r="I498" s="6"/>
      <c r="K498" s="13"/>
    </row>
    <row r="499" spans="1:11" s="4" customFormat="1" ht="31" customHeight="1" outlineLevel="1">
      <c r="A499" s="41" t="s">
        <v>398</v>
      </c>
      <c r="B499" s="81" t="s">
        <v>1992</v>
      </c>
      <c r="C499" s="82" t="s">
        <v>742</v>
      </c>
      <c r="D499" s="83">
        <v>6.9</v>
      </c>
      <c r="E499" s="84" t="s">
        <v>1381</v>
      </c>
      <c r="F499" s="84" t="s">
        <v>1936</v>
      </c>
      <c r="G499" s="93"/>
      <c r="H499" s="119">
        <f t="shared" si="7"/>
        <v>0</v>
      </c>
      <c r="I499" s="6"/>
      <c r="K499" s="13"/>
    </row>
    <row r="500" spans="1:11" s="4" customFormat="1" ht="31" customHeight="1" outlineLevel="1">
      <c r="A500" s="41" t="s">
        <v>399</v>
      </c>
      <c r="B500" s="81" t="s">
        <v>1993</v>
      </c>
      <c r="C500" s="82" t="s">
        <v>742</v>
      </c>
      <c r="D500" s="83">
        <v>6.4</v>
      </c>
      <c r="E500" s="84" t="s">
        <v>993</v>
      </c>
      <c r="F500" s="84" t="s">
        <v>1936</v>
      </c>
      <c r="G500" s="93"/>
      <c r="H500" s="119">
        <f t="shared" si="7"/>
        <v>0</v>
      </c>
      <c r="I500" s="6"/>
      <c r="K500" s="13"/>
    </row>
    <row r="501" spans="1:11" s="4" customFormat="1" ht="31" customHeight="1" outlineLevel="1">
      <c r="A501" s="41" t="s">
        <v>400</v>
      </c>
      <c r="B501" s="81" t="s">
        <v>1994</v>
      </c>
      <c r="C501" s="82" t="s">
        <v>742</v>
      </c>
      <c r="D501" s="83">
        <v>6.4</v>
      </c>
      <c r="E501" s="84" t="s">
        <v>994</v>
      </c>
      <c r="F501" s="84" t="s">
        <v>1936</v>
      </c>
      <c r="G501" s="93"/>
      <c r="H501" s="119">
        <f t="shared" si="7"/>
        <v>0</v>
      </c>
      <c r="I501" s="6"/>
      <c r="K501" s="13"/>
    </row>
    <row r="502" spans="1:11" s="4" customFormat="1" ht="31" customHeight="1" outlineLevel="1">
      <c r="A502" s="41" t="s">
        <v>408</v>
      </c>
      <c r="B502" s="81" t="s">
        <v>1995</v>
      </c>
      <c r="C502" s="82" t="s">
        <v>742</v>
      </c>
      <c r="D502" s="83">
        <v>6.9</v>
      </c>
      <c r="E502" s="84" t="s">
        <v>1001</v>
      </c>
      <c r="F502" s="84" t="s">
        <v>1936</v>
      </c>
      <c r="G502" s="93"/>
      <c r="H502" s="119">
        <f t="shared" si="7"/>
        <v>0</v>
      </c>
      <c r="I502" s="6"/>
      <c r="K502" s="13"/>
    </row>
    <row r="503" spans="1:11" s="4" customFormat="1" ht="31" customHeight="1" outlineLevel="1">
      <c r="A503" s="41" t="s">
        <v>409</v>
      </c>
      <c r="B503" s="81" t="s">
        <v>1996</v>
      </c>
      <c r="C503" s="82" t="s">
        <v>742</v>
      </c>
      <c r="D503" s="83">
        <v>6.9</v>
      </c>
      <c r="E503" s="84" t="s">
        <v>1002</v>
      </c>
      <c r="F503" s="84" t="s">
        <v>1936</v>
      </c>
      <c r="G503" s="93"/>
      <c r="H503" s="119">
        <f t="shared" si="7"/>
        <v>0</v>
      </c>
      <c r="I503" s="6"/>
      <c r="K503" s="13"/>
    </row>
    <row r="504" spans="1:11" s="4" customFormat="1" ht="31" customHeight="1" outlineLevel="1">
      <c r="A504" s="41" t="s">
        <v>410</v>
      </c>
      <c r="B504" s="81" t="s">
        <v>1997</v>
      </c>
      <c r="C504" s="82" t="s">
        <v>742</v>
      </c>
      <c r="D504" s="83">
        <v>6.9</v>
      </c>
      <c r="E504" s="84" t="s">
        <v>1003</v>
      </c>
      <c r="F504" s="84" t="s">
        <v>1936</v>
      </c>
      <c r="G504" s="93"/>
      <c r="H504" s="119">
        <f t="shared" si="7"/>
        <v>0</v>
      </c>
      <c r="I504" s="6"/>
      <c r="K504" s="13"/>
    </row>
    <row r="505" spans="1:11" s="4" customFormat="1" ht="31" customHeight="1" outlineLevel="1">
      <c r="A505" s="41" t="s">
        <v>411</v>
      </c>
      <c r="B505" s="81" t="s">
        <v>1998</v>
      </c>
      <c r="C505" s="82" t="s">
        <v>742</v>
      </c>
      <c r="D505" s="83">
        <v>6.9</v>
      </c>
      <c r="E505" s="84" t="s">
        <v>1004</v>
      </c>
      <c r="F505" s="84" t="s">
        <v>1936</v>
      </c>
      <c r="G505" s="93"/>
      <c r="H505" s="119">
        <f t="shared" si="7"/>
        <v>0</v>
      </c>
      <c r="I505" s="6"/>
      <c r="K505" s="13"/>
    </row>
    <row r="506" spans="1:11" s="4" customFormat="1" ht="31" customHeight="1" outlineLevel="1">
      <c r="A506" s="41" t="s">
        <v>412</v>
      </c>
      <c r="B506" s="81" t="s">
        <v>1999</v>
      </c>
      <c r="C506" s="82" t="s">
        <v>784</v>
      </c>
      <c r="D506" s="83">
        <v>38</v>
      </c>
      <c r="E506" s="84" t="s">
        <v>1005</v>
      </c>
      <c r="F506" s="84" t="s">
        <v>1936</v>
      </c>
      <c r="G506" s="93"/>
      <c r="H506" s="119">
        <f t="shared" si="7"/>
        <v>0</v>
      </c>
      <c r="I506" s="6"/>
      <c r="K506" s="13"/>
    </row>
    <row r="507" spans="1:11" s="4" customFormat="1" ht="31" customHeight="1" outlineLevel="1">
      <c r="A507" s="41" t="s">
        <v>401</v>
      </c>
      <c r="B507" s="81" t="s">
        <v>2000</v>
      </c>
      <c r="C507" s="82" t="s">
        <v>742</v>
      </c>
      <c r="D507" s="83">
        <v>6.4</v>
      </c>
      <c r="E507" s="84" t="s">
        <v>995</v>
      </c>
      <c r="F507" s="84" t="s">
        <v>1936</v>
      </c>
      <c r="G507" s="93"/>
      <c r="H507" s="119">
        <f t="shared" si="7"/>
        <v>0</v>
      </c>
      <c r="I507" s="6"/>
      <c r="K507" s="13"/>
    </row>
    <row r="508" spans="1:11" s="4" customFormat="1" ht="31" customHeight="1" outlineLevel="1">
      <c r="A508" s="41" t="s">
        <v>402</v>
      </c>
      <c r="B508" s="81" t="s">
        <v>2001</v>
      </c>
      <c r="C508" s="82" t="s">
        <v>742</v>
      </c>
      <c r="D508" s="83">
        <v>6.4</v>
      </c>
      <c r="E508" s="84" t="s">
        <v>996</v>
      </c>
      <c r="F508" s="84" t="s">
        <v>1936</v>
      </c>
      <c r="G508" s="93"/>
      <c r="H508" s="119">
        <f t="shared" si="7"/>
        <v>0</v>
      </c>
      <c r="I508" s="6"/>
      <c r="K508" s="13"/>
    </row>
    <row r="509" spans="1:11" s="4" customFormat="1" ht="31" customHeight="1" outlineLevel="1">
      <c r="A509" s="41" t="s">
        <v>403</v>
      </c>
      <c r="B509" s="81" t="s">
        <v>2002</v>
      </c>
      <c r="C509" s="82" t="s">
        <v>742</v>
      </c>
      <c r="D509" s="83">
        <v>6.4</v>
      </c>
      <c r="E509" s="84" t="s">
        <v>997</v>
      </c>
      <c r="F509" s="84" t="s">
        <v>1936</v>
      </c>
      <c r="G509" s="93"/>
      <c r="H509" s="119">
        <f t="shared" si="7"/>
        <v>0</v>
      </c>
      <c r="I509" s="6"/>
      <c r="K509" s="13"/>
    </row>
    <row r="510" spans="1:11" s="4" customFormat="1" ht="31" customHeight="1" outlineLevel="1">
      <c r="A510" s="41" t="s">
        <v>404</v>
      </c>
      <c r="B510" s="81" t="s">
        <v>2003</v>
      </c>
      <c r="C510" s="82" t="s">
        <v>742</v>
      </c>
      <c r="D510" s="83">
        <v>6.4</v>
      </c>
      <c r="E510" s="84" t="s">
        <v>998</v>
      </c>
      <c r="F510" s="84" t="s">
        <v>1936</v>
      </c>
      <c r="G510" s="93"/>
      <c r="H510" s="119">
        <f t="shared" si="7"/>
        <v>0</v>
      </c>
      <c r="I510" s="6"/>
      <c r="K510" s="13"/>
    </row>
    <row r="511" spans="1:11" s="4" customFormat="1" ht="31" customHeight="1" outlineLevel="1">
      <c r="A511" s="41" t="s">
        <v>405</v>
      </c>
      <c r="B511" s="81" t="s">
        <v>2004</v>
      </c>
      <c r="C511" s="82" t="s">
        <v>742</v>
      </c>
      <c r="D511" s="83">
        <v>6.4</v>
      </c>
      <c r="E511" s="84" t="s">
        <v>999</v>
      </c>
      <c r="F511" s="84" t="s">
        <v>1936</v>
      </c>
      <c r="G511" s="93"/>
      <c r="H511" s="119">
        <f t="shared" si="7"/>
        <v>0</v>
      </c>
      <c r="I511" s="6"/>
      <c r="K511" s="13"/>
    </row>
    <row r="512" spans="1:11" s="4" customFormat="1" ht="31" customHeight="1" outlineLevel="1">
      <c r="A512" s="41" t="s">
        <v>406</v>
      </c>
      <c r="B512" s="81" t="s">
        <v>1991</v>
      </c>
      <c r="C512" s="82" t="s">
        <v>784</v>
      </c>
      <c r="D512" s="83">
        <v>35</v>
      </c>
      <c r="E512" s="84" t="s">
        <v>1382</v>
      </c>
      <c r="F512" s="84" t="s">
        <v>1936</v>
      </c>
      <c r="G512" s="93"/>
      <c r="H512" s="119">
        <f t="shared" si="7"/>
        <v>0</v>
      </c>
      <c r="I512" s="6"/>
      <c r="K512" s="13"/>
    </row>
    <row r="513" spans="1:11" s="4" customFormat="1" ht="31" customHeight="1" outlineLevel="1">
      <c r="A513" s="41" t="s">
        <v>407</v>
      </c>
      <c r="B513" s="81" t="s">
        <v>2005</v>
      </c>
      <c r="C513" s="82" t="s">
        <v>742</v>
      </c>
      <c r="D513" s="83">
        <v>6.4</v>
      </c>
      <c r="E513" s="84" t="s">
        <v>1000</v>
      </c>
      <c r="F513" s="84" t="s">
        <v>1936</v>
      </c>
      <c r="G513" s="93"/>
      <c r="H513" s="119">
        <f t="shared" si="7"/>
        <v>0</v>
      </c>
      <c r="I513" s="6"/>
      <c r="K513" s="13"/>
    </row>
    <row r="514" spans="1:11" s="4" customFormat="1" ht="31" customHeight="1" outlineLevel="1">
      <c r="A514" s="41" t="s">
        <v>413</v>
      </c>
      <c r="B514" s="81" t="s">
        <v>2006</v>
      </c>
      <c r="C514" s="82" t="s">
        <v>742</v>
      </c>
      <c r="D514" s="83">
        <v>8.1999999999999993</v>
      </c>
      <c r="E514" s="84" t="s">
        <v>1006</v>
      </c>
      <c r="F514" s="84" t="s">
        <v>1936</v>
      </c>
      <c r="G514" s="93"/>
      <c r="H514" s="119">
        <f t="shared" si="7"/>
        <v>0</v>
      </c>
      <c r="I514" s="6"/>
      <c r="K514" s="13"/>
    </row>
    <row r="515" spans="1:11" s="4" customFormat="1" ht="31" customHeight="1" outlineLevel="1">
      <c r="A515" s="41" t="s">
        <v>414</v>
      </c>
      <c r="B515" s="81" t="s">
        <v>2007</v>
      </c>
      <c r="C515" s="82" t="s">
        <v>742</v>
      </c>
      <c r="D515" s="83">
        <v>8.1999999999999993</v>
      </c>
      <c r="E515" s="84" t="s">
        <v>1007</v>
      </c>
      <c r="F515" s="84" t="s">
        <v>1936</v>
      </c>
      <c r="G515" s="93"/>
      <c r="H515" s="119">
        <f t="shared" si="7"/>
        <v>0</v>
      </c>
      <c r="I515" s="6"/>
      <c r="K515" s="13"/>
    </row>
    <row r="516" spans="1:11" s="4" customFormat="1" ht="31" customHeight="1" outlineLevel="1">
      <c r="A516" s="41" t="s">
        <v>415</v>
      </c>
      <c r="B516" s="81" t="s">
        <v>2008</v>
      </c>
      <c r="C516" s="82" t="s">
        <v>742</v>
      </c>
      <c r="D516" s="83">
        <v>8.1999999999999993</v>
      </c>
      <c r="E516" s="84" t="s">
        <v>1008</v>
      </c>
      <c r="F516" s="84" t="s">
        <v>1936</v>
      </c>
      <c r="G516" s="93"/>
      <c r="H516" s="119">
        <f t="shared" si="7"/>
        <v>0</v>
      </c>
      <c r="I516" s="6"/>
      <c r="K516" s="13"/>
    </row>
    <row r="517" spans="1:11" s="4" customFormat="1" ht="31" customHeight="1" outlineLevel="1">
      <c r="A517" s="41" t="s">
        <v>416</v>
      </c>
      <c r="B517" s="81" t="s">
        <v>2009</v>
      </c>
      <c r="C517" s="82" t="s">
        <v>742</v>
      </c>
      <c r="D517" s="83">
        <v>8.1999999999999993</v>
      </c>
      <c r="E517" s="84" t="s">
        <v>1009</v>
      </c>
      <c r="F517" s="84" t="s">
        <v>1936</v>
      </c>
      <c r="G517" s="93"/>
      <c r="H517" s="119">
        <f t="shared" si="7"/>
        <v>0</v>
      </c>
      <c r="I517" s="6"/>
      <c r="K517" s="13"/>
    </row>
    <row r="518" spans="1:11" s="4" customFormat="1" ht="31" customHeight="1" outlineLevel="1">
      <c r="A518" s="41" t="s">
        <v>417</v>
      </c>
      <c r="B518" s="81" t="s">
        <v>2010</v>
      </c>
      <c r="C518" s="82" t="s">
        <v>742</v>
      </c>
      <c r="D518" s="83">
        <v>3.7</v>
      </c>
      <c r="E518" s="84" t="s">
        <v>1010</v>
      </c>
      <c r="F518" s="84" t="s">
        <v>2011</v>
      </c>
      <c r="G518" s="93"/>
      <c r="H518" s="119">
        <f t="shared" ref="H518:H581" si="8">D518*G518</f>
        <v>0</v>
      </c>
      <c r="I518" s="6"/>
      <c r="K518" s="13"/>
    </row>
    <row r="519" spans="1:11" s="4" customFormat="1" ht="31" customHeight="1" outlineLevel="1">
      <c r="A519" s="41" t="s">
        <v>418</v>
      </c>
      <c r="B519" s="81" t="s">
        <v>2012</v>
      </c>
      <c r="C519" s="82" t="s">
        <v>742</v>
      </c>
      <c r="D519" s="83">
        <v>3.7</v>
      </c>
      <c r="E519" s="84" t="s">
        <v>1011</v>
      </c>
      <c r="F519" s="84" t="s">
        <v>2011</v>
      </c>
      <c r="G519" s="93"/>
      <c r="H519" s="119">
        <f t="shared" si="8"/>
        <v>0</v>
      </c>
      <c r="I519" s="6"/>
      <c r="K519" s="13"/>
    </row>
    <row r="520" spans="1:11" s="4" customFormat="1" ht="31" customHeight="1" outlineLevel="1">
      <c r="A520" s="41" t="s">
        <v>419</v>
      </c>
      <c r="B520" s="81" t="s">
        <v>2013</v>
      </c>
      <c r="C520" s="82" t="s">
        <v>742</v>
      </c>
      <c r="D520" s="83">
        <v>3.7</v>
      </c>
      <c r="E520" s="84" t="s">
        <v>1012</v>
      </c>
      <c r="F520" s="84" t="s">
        <v>2011</v>
      </c>
      <c r="G520" s="93"/>
      <c r="H520" s="119">
        <f t="shared" si="8"/>
        <v>0</v>
      </c>
      <c r="I520" s="6"/>
      <c r="K520" s="13"/>
    </row>
    <row r="521" spans="1:11" s="4" customFormat="1" ht="31" customHeight="1" outlineLevel="1">
      <c r="A521" s="41" t="s">
        <v>420</v>
      </c>
      <c r="B521" s="81" t="s">
        <v>2014</v>
      </c>
      <c r="C521" s="82" t="s">
        <v>742</v>
      </c>
      <c r="D521" s="83">
        <v>3.7</v>
      </c>
      <c r="E521" s="84" t="s">
        <v>1013</v>
      </c>
      <c r="F521" s="84" t="s">
        <v>2011</v>
      </c>
      <c r="G521" s="93"/>
      <c r="H521" s="119">
        <f t="shared" si="8"/>
        <v>0</v>
      </c>
      <c r="I521" s="6"/>
      <c r="K521" s="13"/>
    </row>
    <row r="522" spans="1:11" s="4" customFormat="1" ht="31" customHeight="1" outlineLevel="1">
      <c r="A522" s="41" t="s">
        <v>421</v>
      </c>
      <c r="B522" s="81" t="s">
        <v>2015</v>
      </c>
      <c r="C522" s="82" t="s">
        <v>742</v>
      </c>
      <c r="D522" s="83">
        <v>5.4</v>
      </c>
      <c r="E522" s="84" t="s">
        <v>2016</v>
      </c>
      <c r="F522" s="84" t="s">
        <v>1936</v>
      </c>
      <c r="G522" s="93"/>
      <c r="H522" s="119">
        <f t="shared" si="8"/>
        <v>0</v>
      </c>
      <c r="I522" s="6"/>
      <c r="K522" s="13"/>
    </row>
    <row r="523" spans="1:11" s="4" customFormat="1" ht="31" customHeight="1" outlineLevel="1">
      <c r="A523" s="41" t="s">
        <v>422</v>
      </c>
      <c r="B523" s="81" t="s">
        <v>2017</v>
      </c>
      <c r="C523" s="82" t="s">
        <v>742</v>
      </c>
      <c r="D523" s="83">
        <v>5.4</v>
      </c>
      <c r="E523" s="84" t="s">
        <v>2018</v>
      </c>
      <c r="F523" s="84" t="s">
        <v>1936</v>
      </c>
      <c r="G523" s="93"/>
      <c r="H523" s="119">
        <f t="shared" si="8"/>
        <v>0</v>
      </c>
      <c r="I523" s="6"/>
      <c r="K523" s="13"/>
    </row>
    <row r="524" spans="1:11" s="4" customFormat="1" ht="31" customHeight="1" outlineLevel="1">
      <c r="A524" s="41" t="s">
        <v>423</v>
      </c>
      <c r="B524" s="81" t="s">
        <v>2019</v>
      </c>
      <c r="C524" s="82" t="s">
        <v>742</v>
      </c>
      <c r="D524" s="83">
        <v>5.4</v>
      </c>
      <c r="E524" s="84" t="s">
        <v>1383</v>
      </c>
      <c r="F524" s="84" t="s">
        <v>1936</v>
      </c>
      <c r="G524" s="93"/>
      <c r="H524" s="119">
        <f t="shared" si="8"/>
        <v>0</v>
      </c>
      <c r="I524" s="6"/>
      <c r="K524" s="13"/>
    </row>
    <row r="525" spans="1:11" s="4" customFormat="1" ht="31" customHeight="1" outlineLevel="1">
      <c r="A525" s="41" t="s">
        <v>424</v>
      </c>
      <c r="B525" s="81" t="s">
        <v>2020</v>
      </c>
      <c r="C525" s="82" t="s">
        <v>742</v>
      </c>
      <c r="D525" s="83">
        <v>5.4</v>
      </c>
      <c r="E525" s="84" t="s">
        <v>1384</v>
      </c>
      <c r="F525" s="84" t="s">
        <v>1936</v>
      </c>
      <c r="G525" s="93"/>
      <c r="H525" s="119">
        <f t="shared" si="8"/>
        <v>0</v>
      </c>
      <c r="I525" s="6"/>
      <c r="K525" s="13"/>
    </row>
    <row r="526" spans="1:11" s="4" customFormat="1" ht="31" customHeight="1" outlineLevel="1">
      <c r="A526" s="41" t="s">
        <v>425</v>
      </c>
      <c r="B526" s="81" t="s">
        <v>2021</v>
      </c>
      <c r="C526" s="82" t="s">
        <v>742</v>
      </c>
      <c r="D526" s="83">
        <v>5.4</v>
      </c>
      <c r="E526" s="84" t="s">
        <v>1385</v>
      </c>
      <c r="F526" s="84" t="s">
        <v>1936</v>
      </c>
      <c r="G526" s="93"/>
      <c r="H526" s="119">
        <f t="shared" si="8"/>
        <v>0</v>
      </c>
      <c r="I526" s="6"/>
      <c r="K526" s="13"/>
    </row>
    <row r="527" spans="1:11" s="4" customFormat="1" ht="31" customHeight="1" outlineLevel="1">
      <c r="A527" s="41" t="s">
        <v>426</v>
      </c>
      <c r="B527" s="81" t="s">
        <v>2022</v>
      </c>
      <c r="C527" s="82" t="s">
        <v>742</v>
      </c>
      <c r="D527" s="83">
        <v>5.4</v>
      </c>
      <c r="E527" s="84" t="s">
        <v>1386</v>
      </c>
      <c r="F527" s="84" t="s">
        <v>1936</v>
      </c>
      <c r="G527" s="93"/>
      <c r="H527" s="119">
        <f t="shared" si="8"/>
        <v>0</v>
      </c>
      <c r="I527" s="6"/>
      <c r="K527" s="13"/>
    </row>
    <row r="528" spans="1:11" s="4" customFormat="1" ht="31" customHeight="1" outlineLevel="1">
      <c r="A528" s="41" t="s">
        <v>427</v>
      </c>
      <c r="B528" s="81" t="s">
        <v>2023</v>
      </c>
      <c r="C528" s="82" t="s">
        <v>742</v>
      </c>
      <c r="D528" s="83">
        <v>5.4</v>
      </c>
      <c r="E528" s="84" t="s">
        <v>1387</v>
      </c>
      <c r="F528" s="84" t="s">
        <v>1936</v>
      </c>
      <c r="G528" s="93"/>
      <c r="H528" s="119">
        <f t="shared" si="8"/>
        <v>0</v>
      </c>
      <c r="I528" s="6"/>
      <c r="K528" s="13"/>
    </row>
    <row r="529" spans="1:11" s="4" customFormat="1" ht="31" customHeight="1" outlineLevel="1">
      <c r="A529" s="41" t="s">
        <v>429</v>
      </c>
      <c r="B529" s="81" t="s">
        <v>2024</v>
      </c>
      <c r="C529" s="82" t="s">
        <v>742</v>
      </c>
      <c r="D529" s="83">
        <v>5.4</v>
      </c>
      <c r="E529" s="84" t="s">
        <v>1014</v>
      </c>
      <c r="F529" s="84" t="s">
        <v>1936</v>
      </c>
      <c r="G529" s="93"/>
      <c r="H529" s="119">
        <f t="shared" si="8"/>
        <v>0</v>
      </c>
      <c r="I529" s="6"/>
      <c r="K529" s="13"/>
    </row>
    <row r="530" spans="1:11" s="4" customFormat="1" ht="31" customHeight="1" outlineLevel="1">
      <c r="A530" s="41" t="s">
        <v>430</v>
      </c>
      <c r="B530" s="81" t="s">
        <v>2025</v>
      </c>
      <c r="C530" s="82" t="s">
        <v>742</v>
      </c>
      <c r="D530" s="83">
        <v>5.4</v>
      </c>
      <c r="E530" s="84" t="s">
        <v>1015</v>
      </c>
      <c r="F530" s="84" t="s">
        <v>1936</v>
      </c>
      <c r="G530" s="93"/>
      <c r="H530" s="119">
        <f t="shared" si="8"/>
        <v>0</v>
      </c>
      <c r="I530" s="6"/>
      <c r="K530" s="13"/>
    </row>
    <row r="531" spans="1:11" s="4" customFormat="1" ht="31" customHeight="1" outlineLevel="1">
      <c r="A531" s="41" t="s">
        <v>431</v>
      </c>
      <c r="B531" s="81" t="s">
        <v>2026</v>
      </c>
      <c r="C531" s="82" t="s">
        <v>742</v>
      </c>
      <c r="D531" s="83">
        <v>5.4</v>
      </c>
      <c r="E531" s="84" t="s">
        <v>1016</v>
      </c>
      <c r="F531" s="84" t="s">
        <v>1936</v>
      </c>
      <c r="G531" s="93"/>
      <c r="H531" s="119">
        <f t="shared" si="8"/>
        <v>0</v>
      </c>
      <c r="I531" s="6"/>
      <c r="K531" s="13"/>
    </row>
    <row r="532" spans="1:11" s="4" customFormat="1" ht="31" customHeight="1" outlineLevel="1">
      <c r="A532" s="41" t="s">
        <v>432</v>
      </c>
      <c r="B532" s="81" t="s">
        <v>2027</v>
      </c>
      <c r="C532" s="82" t="s">
        <v>742</v>
      </c>
      <c r="D532" s="83">
        <v>5.4</v>
      </c>
      <c r="E532" s="84" t="s">
        <v>1017</v>
      </c>
      <c r="F532" s="84" t="s">
        <v>1936</v>
      </c>
      <c r="G532" s="93"/>
      <c r="H532" s="119">
        <f t="shared" si="8"/>
        <v>0</v>
      </c>
      <c r="I532" s="6"/>
      <c r="K532" s="13"/>
    </row>
    <row r="533" spans="1:11" s="4" customFormat="1" ht="31" customHeight="1" outlineLevel="1">
      <c r="A533" s="41" t="s">
        <v>428</v>
      </c>
      <c r="B533" s="81" t="s">
        <v>2028</v>
      </c>
      <c r="C533" s="82" t="s">
        <v>742</v>
      </c>
      <c r="D533" s="83">
        <v>5.4</v>
      </c>
      <c r="E533" s="84" t="s">
        <v>1388</v>
      </c>
      <c r="F533" s="84" t="s">
        <v>1936</v>
      </c>
      <c r="G533" s="93"/>
      <c r="H533" s="119">
        <f t="shared" si="8"/>
        <v>0</v>
      </c>
      <c r="I533" s="6"/>
      <c r="K533" s="13"/>
    </row>
    <row r="534" spans="1:11" s="4" customFormat="1" ht="31" customHeight="1" outlineLevel="1">
      <c r="A534" s="41" t="s">
        <v>433</v>
      </c>
      <c r="B534" s="81" t="s">
        <v>2029</v>
      </c>
      <c r="C534" s="82" t="s">
        <v>760</v>
      </c>
      <c r="D534" s="83">
        <v>17.899999999999999</v>
      </c>
      <c r="E534" s="84" t="s">
        <v>2427</v>
      </c>
      <c r="F534" s="84" t="s">
        <v>1936</v>
      </c>
      <c r="G534" s="93"/>
      <c r="H534" s="119">
        <f t="shared" si="8"/>
        <v>0</v>
      </c>
      <c r="I534" s="6"/>
      <c r="K534" s="13"/>
    </row>
    <row r="535" spans="1:11" s="4" customFormat="1" ht="31" customHeight="1" outlineLevel="1">
      <c r="A535" s="41" t="s">
        <v>434</v>
      </c>
      <c r="B535" s="81" t="s">
        <v>2030</v>
      </c>
      <c r="C535" s="82" t="s">
        <v>760</v>
      </c>
      <c r="D535" s="83">
        <v>17.899999999999999</v>
      </c>
      <c r="E535" s="84" t="s">
        <v>2428</v>
      </c>
      <c r="F535" s="84" t="s">
        <v>1936</v>
      </c>
      <c r="G535" s="93"/>
      <c r="H535" s="119">
        <f t="shared" si="8"/>
        <v>0</v>
      </c>
      <c r="I535" s="6"/>
      <c r="K535" s="13"/>
    </row>
    <row r="536" spans="1:11" s="4" customFormat="1" ht="31" customHeight="1" outlineLevel="1">
      <c r="A536" s="41" t="s">
        <v>435</v>
      </c>
      <c r="B536" s="81" t="s">
        <v>2031</v>
      </c>
      <c r="C536" s="82" t="s">
        <v>760</v>
      </c>
      <c r="D536" s="83">
        <v>17.899999999999999</v>
      </c>
      <c r="E536" s="84" t="s">
        <v>2429</v>
      </c>
      <c r="F536" s="84" t="s">
        <v>1936</v>
      </c>
      <c r="G536" s="93"/>
      <c r="H536" s="119">
        <f t="shared" si="8"/>
        <v>0</v>
      </c>
      <c r="I536" s="6"/>
      <c r="K536" s="13"/>
    </row>
    <row r="537" spans="1:11" s="4" customFormat="1" ht="31" customHeight="1" outlineLevel="1">
      <c r="A537" s="41" t="s">
        <v>436</v>
      </c>
      <c r="B537" s="81" t="s">
        <v>2032</v>
      </c>
      <c r="C537" s="82" t="s">
        <v>760</v>
      </c>
      <c r="D537" s="83">
        <v>17.899999999999999</v>
      </c>
      <c r="E537" s="84" t="s">
        <v>2430</v>
      </c>
      <c r="F537" s="84" t="s">
        <v>1936</v>
      </c>
      <c r="G537" s="93"/>
      <c r="H537" s="119">
        <f t="shared" si="8"/>
        <v>0</v>
      </c>
      <c r="I537" s="6"/>
      <c r="K537" s="13"/>
    </row>
    <row r="538" spans="1:11" s="4" customFormat="1" ht="31" customHeight="1" outlineLevel="1">
      <c r="A538" s="41" t="s">
        <v>437</v>
      </c>
      <c r="B538" s="81" t="s">
        <v>2015</v>
      </c>
      <c r="C538" s="82" t="s">
        <v>742</v>
      </c>
      <c r="D538" s="83">
        <v>5.4</v>
      </c>
      <c r="E538" s="84" t="s">
        <v>1018</v>
      </c>
      <c r="F538" s="84" t="s">
        <v>1936</v>
      </c>
      <c r="G538" s="93"/>
      <c r="H538" s="119">
        <f t="shared" si="8"/>
        <v>0</v>
      </c>
      <c r="I538" s="6"/>
      <c r="K538" s="13"/>
    </row>
    <row r="539" spans="1:11" s="4" customFormat="1" ht="31" customHeight="1" outlineLevel="1">
      <c r="A539" s="41" t="s">
        <v>438</v>
      </c>
      <c r="B539" s="81" t="s">
        <v>2033</v>
      </c>
      <c r="C539" s="82" t="s">
        <v>764</v>
      </c>
      <c r="D539" s="83">
        <v>4.5999999999999996</v>
      </c>
      <c r="E539" s="84" t="s">
        <v>1389</v>
      </c>
      <c r="F539" s="84" t="s">
        <v>1936</v>
      </c>
      <c r="G539" s="93"/>
      <c r="H539" s="119">
        <f t="shared" si="8"/>
        <v>0</v>
      </c>
      <c r="I539" s="6"/>
      <c r="K539" s="13"/>
    </row>
    <row r="540" spans="1:11" s="4" customFormat="1" ht="31" customHeight="1" outlineLevel="1">
      <c r="A540" s="41" t="s">
        <v>439</v>
      </c>
      <c r="B540" s="81" t="s">
        <v>2034</v>
      </c>
      <c r="C540" s="82" t="s">
        <v>764</v>
      </c>
      <c r="D540" s="83">
        <v>4.5999999999999996</v>
      </c>
      <c r="E540" s="84" t="s">
        <v>1390</v>
      </c>
      <c r="F540" s="84" t="s">
        <v>1936</v>
      </c>
      <c r="G540" s="93"/>
      <c r="H540" s="119">
        <f t="shared" si="8"/>
        <v>0</v>
      </c>
      <c r="I540" s="6"/>
      <c r="K540" s="13"/>
    </row>
    <row r="541" spans="1:11" s="4" customFormat="1" ht="31" customHeight="1" outlineLevel="1">
      <c r="A541" s="41" t="s">
        <v>440</v>
      </c>
      <c r="B541" s="81" t="s">
        <v>2035</v>
      </c>
      <c r="C541" s="82" t="s">
        <v>764</v>
      </c>
      <c r="D541" s="83">
        <v>4.5999999999999996</v>
      </c>
      <c r="E541" s="84" t="s">
        <v>1391</v>
      </c>
      <c r="F541" s="84" t="s">
        <v>1936</v>
      </c>
      <c r="G541" s="93"/>
      <c r="H541" s="119">
        <f t="shared" si="8"/>
        <v>0</v>
      </c>
      <c r="I541" s="6"/>
      <c r="K541" s="13"/>
    </row>
    <row r="542" spans="1:11" s="4" customFormat="1" ht="31" customHeight="1" outlineLevel="1">
      <c r="A542" s="41" t="s">
        <v>441</v>
      </c>
      <c r="B542" s="81" t="s">
        <v>2036</v>
      </c>
      <c r="C542" s="82" t="s">
        <v>742</v>
      </c>
      <c r="D542" s="83">
        <v>2.4</v>
      </c>
      <c r="E542" s="84" t="s">
        <v>1019</v>
      </c>
      <c r="F542" s="84" t="s">
        <v>1936</v>
      </c>
      <c r="G542" s="93"/>
      <c r="H542" s="119">
        <f t="shared" si="8"/>
        <v>0</v>
      </c>
      <c r="I542" s="6"/>
      <c r="K542" s="13"/>
    </row>
    <row r="543" spans="1:11" s="4" customFormat="1" ht="31" customHeight="1" outlineLevel="1">
      <c r="A543" s="41" t="s">
        <v>442</v>
      </c>
      <c r="B543" s="81" t="s">
        <v>2037</v>
      </c>
      <c r="C543" s="82" t="s">
        <v>742</v>
      </c>
      <c r="D543" s="83">
        <v>2.4</v>
      </c>
      <c r="E543" s="84" t="s">
        <v>1020</v>
      </c>
      <c r="F543" s="84" t="s">
        <v>1936</v>
      </c>
      <c r="G543" s="93"/>
      <c r="H543" s="119">
        <f t="shared" si="8"/>
        <v>0</v>
      </c>
      <c r="I543" s="6"/>
      <c r="K543" s="13"/>
    </row>
    <row r="544" spans="1:11" s="4" customFormat="1" ht="31" customHeight="1" outlineLevel="1">
      <c r="A544" s="41" t="s">
        <v>443</v>
      </c>
      <c r="B544" s="81" t="s">
        <v>2038</v>
      </c>
      <c r="C544" s="82" t="s">
        <v>742</v>
      </c>
      <c r="D544" s="83">
        <v>2.4</v>
      </c>
      <c r="E544" s="84" t="s">
        <v>1021</v>
      </c>
      <c r="F544" s="84" t="s">
        <v>1936</v>
      </c>
      <c r="G544" s="93"/>
      <c r="H544" s="119">
        <f t="shared" si="8"/>
        <v>0</v>
      </c>
      <c r="I544" s="6"/>
      <c r="K544" s="13"/>
    </row>
    <row r="545" spans="1:11" s="4" customFormat="1" ht="31" customHeight="1" outlineLevel="1">
      <c r="A545" s="41" t="s">
        <v>444</v>
      </c>
      <c r="B545" s="81" t="s">
        <v>2039</v>
      </c>
      <c r="C545" s="82" t="s">
        <v>742</v>
      </c>
      <c r="D545" s="83">
        <v>2.4</v>
      </c>
      <c r="E545" s="84" t="s">
        <v>1022</v>
      </c>
      <c r="F545" s="84" t="s">
        <v>1936</v>
      </c>
      <c r="G545" s="93"/>
      <c r="H545" s="119">
        <f t="shared" si="8"/>
        <v>0</v>
      </c>
      <c r="I545" s="6"/>
      <c r="K545" s="13"/>
    </row>
    <row r="546" spans="1:11" s="4" customFormat="1" ht="31" customHeight="1" outlineLevel="1">
      <c r="A546" s="41" t="s">
        <v>2040</v>
      </c>
      <c r="B546" s="81" t="s">
        <v>2041</v>
      </c>
      <c r="C546" s="82" t="s">
        <v>784</v>
      </c>
      <c r="D546" s="83">
        <v>10.7</v>
      </c>
      <c r="E546" s="84" t="s">
        <v>2042</v>
      </c>
      <c r="F546" s="84" t="s">
        <v>1936</v>
      </c>
      <c r="G546" s="93"/>
      <c r="H546" s="119">
        <f t="shared" si="8"/>
        <v>0</v>
      </c>
      <c r="I546" s="6"/>
      <c r="K546" s="13"/>
    </row>
    <row r="547" spans="1:11" s="4" customFormat="1" ht="31" customHeight="1" outlineLevel="1">
      <c r="A547" s="41" t="s">
        <v>445</v>
      </c>
      <c r="B547" s="81" t="s">
        <v>2043</v>
      </c>
      <c r="C547" s="82" t="s">
        <v>742</v>
      </c>
      <c r="D547" s="83">
        <v>2.4</v>
      </c>
      <c r="E547" s="84" t="s">
        <v>1023</v>
      </c>
      <c r="F547" s="84" t="s">
        <v>1936</v>
      </c>
      <c r="G547" s="93"/>
      <c r="H547" s="119">
        <f t="shared" si="8"/>
        <v>0</v>
      </c>
      <c r="I547" s="6"/>
      <c r="K547" s="13"/>
    </row>
    <row r="548" spans="1:11" s="4" customFormat="1" ht="31" customHeight="1" outlineLevel="1">
      <c r="A548" s="41" t="s">
        <v>446</v>
      </c>
      <c r="B548" s="81" t="s">
        <v>2044</v>
      </c>
      <c r="C548" s="82" t="s">
        <v>742</v>
      </c>
      <c r="D548" s="83">
        <v>2.4</v>
      </c>
      <c r="E548" s="84" t="s">
        <v>1024</v>
      </c>
      <c r="F548" s="84" t="s">
        <v>1936</v>
      </c>
      <c r="G548" s="93"/>
      <c r="H548" s="119">
        <f t="shared" si="8"/>
        <v>0</v>
      </c>
      <c r="I548" s="6"/>
      <c r="K548" s="13"/>
    </row>
    <row r="549" spans="1:11" s="4" customFormat="1" ht="31" customHeight="1" outlineLevel="1">
      <c r="A549" s="41" t="s">
        <v>447</v>
      </c>
      <c r="B549" s="81" t="s">
        <v>2045</v>
      </c>
      <c r="C549" s="82" t="s">
        <v>742</v>
      </c>
      <c r="D549" s="83">
        <v>2.4</v>
      </c>
      <c r="E549" s="84" t="s">
        <v>1025</v>
      </c>
      <c r="F549" s="84" t="s">
        <v>1936</v>
      </c>
      <c r="G549" s="93"/>
      <c r="H549" s="119">
        <f t="shared" si="8"/>
        <v>0</v>
      </c>
      <c r="I549" s="6"/>
      <c r="K549" s="13"/>
    </row>
    <row r="550" spans="1:11" s="4" customFormat="1" ht="31" customHeight="1" outlineLevel="1">
      <c r="A550" s="41" t="s">
        <v>448</v>
      </c>
      <c r="B550" s="81" t="s">
        <v>2046</v>
      </c>
      <c r="C550" s="82" t="s">
        <v>742</v>
      </c>
      <c r="D550" s="83">
        <v>2.4</v>
      </c>
      <c r="E550" s="84" t="s">
        <v>1026</v>
      </c>
      <c r="F550" s="84" t="s">
        <v>1936</v>
      </c>
      <c r="G550" s="93"/>
      <c r="H550" s="119">
        <f t="shared" si="8"/>
        <v>0</v>
      </c>
      <c r="I550" s="6"/>
      <c r="K550" s="13"/>
    </row>
    <row r="551" spans="1:11" ht="31" customHeight="1" outlineLevel="1">
      <c r="A551" s="41" t="s">
        <v>449</v>
      </c>
      <c r="B551" s="81" t="s">
        <v>2047</v>
      </c>
      <c r="C551" s="82" t="s">
        <v>742</v>
      </c>
      <c r="D551" s="83">
        <v>1.9</v>
      </c>
      <c r="E551" s="84" t="s">
        <v>1027</v>
      </c>
      <c r="F551" s="84" t="s">
        <v>1936</v>
      </c>
      <c r="G551" s="93"/>
      <c r="H551" s="119">
        <f t="shared" si="8"/>
        <v>0</v>
      </c>
      <c r="I551" s="6"/>
      <c r="K551" s="13"/>
    </row>
    <row r="552" spans="1:11" s="3" customFormat="1" ht="31" customHeight="1" outlineLevel="1">
      <c r="A552" s="41" t="s">
        <v>450</v>
      </c>
      <c r="B552" s="81" t="s">
        <v>2048</v>
      </c>
      <c r="C552" s="82" t="s">
        <v>742</v>
      </c>
      <c r="D552" s="83">
        <v>1.9</v>
      </c>
      <c r="E552" s="84" t="s">
        <v>1028</v>
      </c>
      <c r="F552" s="84" t="s">
        <v>1936</v>
      </c>
      <c r="G552" s="93"/>
      <c r="H552" s="119">
        <f t="shared" si="8"/>
        <v>0</v>
      </c>
      <c r="I552" s="11"/>
      <c r="K552" s="14"/>
    </row>
    <row r="553" spans="1:11" s="3" customFormat="1" ht="31" customHeight="1" outlineLevel="1">
      <c r="A553" s="41" t="s">
        <v>451</v>
      </c>
      <c r="B553" s="81" t="s">
        <v>2049</v>
      </c>
      <c r="C553" s="82" t="s">
        <v>742</v>
      </c>
      <c r="D553" s="83">
        <v>1.9</v>
      </c>
      <c r="E553" s="84" t="s">
        <v>1029</v>
      </c>
      <c r="F553" s="84" t="s">
        <v>1936</v>
      </c>
      <c r="G553" s="93"/>
      <c r="H553" s="119">
        <f t="shared" si="8"/>
        <v>0</v>
      </c>
      <c r="I553" s="11"/>
      <c r="K553" s="14"/>
    </row>
    <row r="554" spans="1:11" s="3" customFormat="1" ht="31" customHeight="1" outlineLevel="1">
      <c r="A554" s="41" t="s">
        <v>452</v>
      </c>
      <c r="B554" s="81" t="s">
        <v>2050</v>
      </c>
      <c r="C554" s="82" t="s">
        <v>742</v>
      </c>
      <c r="D554" s="83">
        <v>1.9</v>
      </c>
      <c r="E554" s="84" t="s">
        <v>1030</v>
      </c>
      <c r="F554" s="84" t="s">
        <v>1936</v>
      </c>
      <c r="G554" s="93"/>
      <c r="H554" s="119">
        <f t="shared" si="8"/>
        <v>0</v>
      </c>
      <c r="I554" s="11"/>
      <c r="K554" s="14"/>
    </row>
    <row r="555" spans="1:11" s="3" customFormat="1" ht="31" customHeight="1" outlineLevel="1">
      <c r="A555" s="126" t="s">
        <v>2565</v>
      </c>
      <c r="B555" s="103" t="s">
        <v>2566</v>
      </c>
      <c r="C555" s="82" t="s">
        <v>784</v>
      </c>
      <c r="D555" s="88">
        <v>8.6</v>
      </c>
      <c r="E555" s="127" t="s">
        <v>2568</v>
      </c>
      <c r="F555" s="84" t="s">
        <v>2562</v>
      </c>
      <c r="G555" s="93"/>
      <c r="H555" s="119">
        <f t="shared" si="8"/>
        <v>0</v>
      </c>
      <c r="I555" s="11"/>
      <c r="K555" s="14"/>
    </row>
    <row r="556" spans="1:11" s="3" customFormat="1" ht="31" customHeight="1" outlineLevel="1">
      <c r="A556" s="41" t="s">
        <v>2431</v>
      </c>
      <c r="B556" s="81" t="s">
        <v>2432</v>
      </c>
      <c r="C556" s="82" t="s">
        <v>742</v>
      </c>
      <c r="D556" s="83">
        <v>1.9</v>
      </c>
      <c r="E556" s="122" t="s">
        <v>2433</v>
      </c>
      <c r="F556" s="84" t="s">
        <v>1936</v>
      </c>
      <c r="G556" s="93"/>
      <c r="H556" s="119">
        <f t="shared" si="8"/>
        <v>0</v>
      </c>
      <c r="I556" s="11"/>
      <c r="K556" s="14"/>
    </row>
    <row r="557" spans="1:11" s="3" customFormat="1" ht="31" customHeight="1" outlineLevel="1">
      <c r="A557" s="41" t="s">
        <v>2434</v>
      </c>
      <c r="B557" s="81" t="s">
        <v>2435</v>
      </c>
      <c r="C557" s="82" t="s">
        <v>742</v>
      </c>
      <c r="D557" s="83">
        <v>1.9</v>
      </c>
      <c r="E557" s="122" t="s">
        <v>2436</v>
      </c>
      <c r="F557" s="84" t="s">
        <v>1936</v>
      </c>
      <c r="G557" s="93"/>
      <c r="H557" s="119">
        <f t="shared" si="8"/>
        <v>0</v>
      </c>
      <c r="I557" s="11"/>
      <c r="K557" s="14"/>
    </row>
    <row r="558" spans="1:11" s="3" customFormat="1" ht="31" customHeight="1" outlineLevel="1">
      <c r="A558" s="41" t="s">
        <v>2437</v>
      </c>
      <c r="B558" s="81" t="s">
        <v>2438</v>
      </c>
      <c r="C558" s="82" t="s">
        <v>742</v>
      </c>
      <c r="D558" s="83">
        <v>1.9</v>
      </c>
      <c r="E558" s="122" t="s">
        <v>2439</v>
      </c>
      <c r="F558" s="84" t="s">
        <v>1936</v>
      </c>
      <c r="G558" s="93"/>
      <c r="H558" s="119">
        <f t="shared" si="8"/>
        <v>0</v>
      </c>
      <c r="I558" s="11"/>
      <c r="K558" s="14"/>
    </row>
    <row r="559" spans="1:11" s="3" customFormat="1" ht="31" customHeight="1" outlineLevel="1">
      <c r="A559" s="41" t="s">
        <v>2440</v>
      </c>
      <c r="B559" s="81" t="s">
        <v>2441</v>
      </c>
      <c r="C559" s="82" t="s">
        <v>742</v>
      </c>
      <c r="D559" s="83">
        <v>1.9</v>
      </c>
      <c r="E559" s="122" t="s">
        <v>2442</v>
      </c>
      <c r="F559" s="84" t="s">
        <v>1936</v>
      </c>
      <c r="G559" s="93"/>
      <c r="H559" s="119">
        <f t="shared" si="8"/>
        <v>0</v>
      </c>
      <c r="I559" s="11"/>
      <c r="K559" s="14"/>
    </row>
    <row r="560" spans="1:11" s="3" customFormat="1" ht="31" customHeight="1" outlineLevel="1">
      <c r="A560" s="126" t="s">
        <v>2563</v>
      </c>
      <c r="B560" s="103" t="s">
        <v>2564</v>
      </c>
      <c r="C560" s="82" t="s">
        <v>784</v>
      </c>
      <c r="D560" s="88">
        <v>8.6</v>
      </c>
      <c r="E560" s="127" t="s">
        <v>2569</v>
      </c>
      <c r="F560" s="84" t="s">
        <v>2562</v>
      </c>
      <c r="G560" s="93"/>
      <c r="H560" s="119">
        <f t="shared" si="8"/>
        <v>0</v>
      </c>
      <c r="I560" s="11"/>
      <c r="K560" s="14"/>
    </row>
    <row r="561" spans="1:11" s="3" customFormat="1" ht="31" customHeight="1" outlineLevel="1">
      <c r="A561" s="41" t="s">
        <v>453</v>
      </c>
      <c r="B561" s="81" t="s">
        <v>2051</v>
      </c>
      <c r="C561" s="82" t="s">
        <v>742</v>
      </c>
      <c r="D561" s="83">
        <v>5.3</v>
      </c>
      <c r="E561" s="84" t="s">
        <v>1031</v>
      </c>
      <c r="F561" s="84" t="s">
        <v>1936</v>
      </c>
      <c r="G561" s="93"/>
      <c r="H561" s="119">
        <f t="shared" si="8"/>
        <v>0</v>
      </c>
      <c r="I561" s="11"/>
      <c r="K561" s="14"/>
    </row>
    <row r="562" spans="1:11" s="3" customFormat="1" ht="31" customHeight="1" outlineLevel="1">
      <c r="A562" s="41" t="s">
        <v>454</v>
      </c>
      <c r="B562" s="81" t="s">
        <v>2052</v>
      </c>
      <c r="C562" s="82" t="s">
        <v>742</v>
      </c>
      <c r="D562" s="83">
        <v>5.3</v>
      </c>
      <c r="E562" s="84" t="s">
        <v>1032</v>
      </c>
      <c r="F562" s="84" t="s">
        <v>1936</v>
      </c>
      <c r="G562" s="93"/>
      <c r="H562" s="119">
        <f t="shared" si="8"/>
        <v>0</v>
      </c>
      <c r="I562" s="11"/>
      <c r="K562" s="14"/>
    </row>
    <row r="563" spans="1:11" s="3" customFormat="1" ht="31" customHeight="1" outlineLevel="1">
      <c r="A563" s="41" t="s">
        <v>455</v>
      </c>
      <c r="B563" s="81" t="s">
        <v>2053</v>
      </c>
      <c r="C563" s="82" t="s">
        <v>742</v>
      </c>
      <c r="D563" s="83">
        <v>5.3</v>
      </c>
      <c r="E563" s="84" t="s">
        <v>1033</v>
      </c>
      <c r="F563" s="84" t="s">
        <v>1936</v>
      </c>
      <c r="G563" s="93"/>
      <c r="H563" s="119">
        <f t="shared" si="8"/>
        <v>0</v>
      </c>
      <c r="I563" s="11"/>
      <c r="K563" s="14"/>
    </row>
    <row r="564" spans="1:11" s="3" customFormat="1" ht="31" customHeight="1" outlineLevel="1">
      <c r="A564" s="41" t="s">
        <v>456</v>
      </c>
      <c r="B564" s="81" t="s">
        <v>2054</v>
      </c>
      <c r="C564" s="82" t="s">
        <v>742</v>
      </c>
      <c r="D564" s="83">
        <v>5.3</v>
      </c>
      <c r="E564" s="84" t="s">
        <v>1034</v>
      </c>
      <c r="F564" s="84" t="s">
        <v>1936</v>
      </c>
      <c r="G564" s="93"/>
      <c r="H564" s="119">
        <f t="shared" si="8"/>
        <v>0</v>
      </c>
      <c r="I564" s="11"/>
      <c r="K564" s="14"/>
    </row>
    <row r="565" spans="1:11" s="3" customFormat="1" ht="31" customHeight="1" outlineLevel="1">
      <c r="A565" s="41" t="s">
        <v>457</v>
      </c>
      <c r="B565" s="81" t="s">
        <v>2051</v>
      </c>
      <c r="C565" s="82" t="s">
        <v>742</v>
      </c>
      <c r="D565" s="83">
        <v>5.3</v>
      </c>
      <c r="E565" s="84" t="s">
        <v>1035</v>
      </c>
      <c r="F565" s="84" t="s">
        <v>1936</v>
      </c>
      <c r="G565" s="93"/>
      <c r="H565" s="119">
        <f t="shared" si="8"/>
        <v>0</v>
      </c>
      <c r="I565" s="11"/>
      <c r="K565" s="14"/>
    </row>
    <row r="566" spans="1:11" s="3" customFormat="1" ht="31" customHeight="1" outlineLevel="1">
      <c r="A566" s="41" t="s">
        <v>458</v>
      </c>
      <c r="B566" s="81" t="s">
        <v>2052</v>
      </c>
      <c r="C566" s="82" t="s">
        <v>742</v>
      </c>
      <c r="D566" s="83">
        <v>5.3</v>
      </c>
      <c r="E566" s="84" t="s">
        <v>1036</v>
      </c>
      <c r="F566" s="84" t="s">
        <v>1936</v>
      </c>
      <c r="G566" s="93"/>
      <c r="H566" s="119">
        <f t="shared" si="8"/>
        <v>0</v>
      </c>
      <c r="I566" s="11"/>
      <c r="K566" s="14"/>
    </row>
    <row r="567" spans="1:11" s="3" customFormat="1" ht="31" customHeight="1" outlineLevel="1">
      <c r="A567" s="41" t="s">
        <v>459</v>
      </c>
      <c r="B567" s="81" t="s">
        <v>2053</v>
      </c>
      <c r="C567" s="82" t="s">
        <v>742</v>
      </c>
      <c r="D567" s="83">
        <v>5.3</v>
      </c>
      <c r="E567" s="84" t="s">
        <v>1037</v>
      </c>
      <c r="F567" s="84" t="s">
        <v>1936</v>
      </c>
      <c r="G567" s="93"/>
      <c r="H567" s="119">
        <f t="shared" si="8"/>
        <v>0</v>
      </c>
      <c r="I567" s="11"/>
      <c r="K567" s="14"/>
    </row>
    <row r="568" spans="1:11" s="3" customFormat="1" ht="31" customHeight="1" outlineLevel="1">
      <c r="A568" s="41" t="s">
        <v>460</v>
      </c>
      <c r="B568" s="81" t="s">
        <v>2054</v>
      </c>
      <c r="C568" s="82" t="s">
        <v>742</v>
      </c>
      <c r="D568" s="83">
        <v>5.3</v>
      </c>
      <c r="E568" s="84" t="s">
        <v>1038</v>
      </c>
      <c r="F568" s="84" t="s">
        <v>1936</v>
      </c>
      <c r="G568" s="93"/>
      <c r="H568" s="119">
        <f t="shared" si="8"/>
        <v>0</v>
      </c>
      <c r="I568" s="11"/>
      <c r="K568" s="14"/>
    </row>
    <row r="569" spans="1:11" s="4" customFormat="1" ht="31" customHeight="1" outlineLevel="1">
      <c r="A569" s="41" t="s">
        <v>461</v>
      </c>
      <c r="B569" s="81" t="s">
        <v>2055</v>
      </c>
      <c r="C569" s="82" t="s">
        <v>742</v>
      </c>
      <c r="D569" s="83">
        <v>6.6</v>
      </c>
      <c r="E569" s="84" t="s">
        <v>1039</v>
      </c>
      <c r="F569" s="84" t="s">
        <v>1936</v>
      </c>
      <c r="G569" s="93"/>
      <c r="H569" s="119">
        <f t="shared" si="8"/>
        <v>0</v>
      </c>
      <c r="I569" s="6"/>
      <c r="K569" s="13"/>
    </row>
    <row r="570" spans="1:11" s="4" customFormat="1" ht="31" customHeight="1" outlineLevel="1">
      <c r="A570" s="41" t="s">
        <v>2443</v>
      </c>
      <c r="B570" s="81" t="s">
        <v>2444</v>
      </c>
      <c r="C570" s="82" t="s">
        <v>742</v>
      </c>
      <c r="D570" s="83">
        <v>1.9</v>
      </c>
      <c r="E570" s="122" t="s">
        <v>2445</v>
      </c>
      <c r="F570" s="84" t="s">
        <v>1936</v>
      </c>
      <c r="G570" s="93"/>
      <c r="H570" s="119">
        <f t="shared" si="8"/>
        <v>0</v>
      </c>
      <c r="I570" s="6"/>
      <c r="K570" s="13"/>
    </row>
    <row r="571" spans="1:11" s="4" customFormat="1" ht="31" customHeight="1">
      <c r="A571" s="41" t="s">
        <v>2446</v>
      </c>
      <c r="B571" s="81" t="s">
        <v>2447</v>
      </c>
      <c r="C571" s="82" t="s">
        <v>742</v>
      </c>
      <c r="D571" s="83">
        <v>1.9</v>
      </c>
      <c r="E571" s="122" t="s">
        <v>2448</v>
      </c>
      <c r="F571" s="84" t="s">
        <v>1936</v>
      </c>
      <c r="G571" s="93"/>
      <c r="H571" s="119">
        <f t="shared" si="8"/>
        <v>0</v>
      </c>
      <c r="I571" s="6"/>
      <c r="K571" s="13"/>
    </row>
    <row r="572" spans="1:11" s="4" customFormat="1" ht="31" customHeight="1">
      <c r="A572" s="41" t="s">
        <v>2449</v>
      </c>
      <c r="B572" s="81" t="s">
        <v>2450</v>
      </c>
      <c r="C572" s="82" t="s">
        <v>742</v>
      </c>
      <c r="D572" s="83">
        <v>1.9</v>
      </c>
      <c r="E572" s="122" t="s">
        <v>2451</v>
      </c>
      <c r="F572" s="84" t="s">
        <v>1936</v>
      </c>
      <c r="G572" s="93"/>
      <c r="H572" s="119">
        <f t="shared" si="8"/>
        <v>0</v>
      </c>
      <c r="I572" s="6"/>
      <c r="K572" s="13"/>
    </row>
    <row r="573" spans="1:11" s="4" customFormat="1" ht="31" customHeight="1" outlineLevel="1">
      <c r="A573" s="41" t="s">
        <v>2452</v>
      </c>
      <c r="B573" s="81" t="s">
        <v>2453</v>
      </c>
      <c r="C573" s="82" t="s">
        <v>742</v>
      </c>
      <c r="D573" s="83">
        <v>1.9</v>
      </c>
      <c r="E573" s="122" t="s">
        <v>2454</v>
      </c>
      <c r="F573" s="84" t="s">
        <v>1936</v>
      </c>
      <c r="G573" s="93"/>
      <c r="H573" s="119">
        <f t="shared" si="8"/>
        <v>0</v>
      </c>
      <c r="I573" s="6"/>
      <c r="K573" s="13"/>
    </row>
    <row r="574" spans="1:11" s="4" customFormat="1" ht="31" customHeight="1" outlineLevel="1">
      <c r="A574" s="126" t="s">
        <v>2560</v>
      </c>
      <c r="B574" s="103" t="s">
        <v>2561</v>
      </c>
      <c r="C574" s="82" t="s">
        <v>784</v>
      </c>
      <c r="D574" s="88">
        <v>8.6</v>
      </c>
      <c r="E574" s="127" t="s">
        <v>2567</v>
      </c>
      <c r="F574" s="84" t="s">
        <v>2562</v>
      </c>
      <c r="G574" s="93"/>
      <c r="H574" s="119">
        <f t="shared" si="8"/>
        <v>0</v>
      </c>
      <c r="I574" s="6"/>
      <c r="K574" s="13"/>
    </row>
    <row r="575" spans="1:11" s="4" customFormat="1" ht="31" customHeight="1" outlineLevel="1">
      <c r="A575" s="41" t="s">
        <v>462</v>
      </c>
      <c r="B575" s="81" t="s">
        <v>2056</v>
      </c>
      <c r="C575" s="82" t="s">
        <v>742</v>
      </c>
      <c r="D575" s="83">
        <v>6.6</v>
      </c>
      <c r="E575" s="84" t="s">
        <v>1040</v>
      </c>
      <c r="F575" s="84" t="s">
        <v>1936</v>
      </c>
      <c r="G575" s="93"/>
      <c r="H575" s="119">
        <f t="shared" si="8"/>
        <v>0</v>
      </c>
      <c r="I575" s="6"/>
      <c r="K575" s="13"/>
    </row>
    <row r="576" spans="1:11" s="4" customFormat="1" ht="31" customHeight="1" outlineLevel="1">
      <c r="A576" s="41" t="s">
        <v>2057</v>
      </c>
      <c r="B576" s="81" t="s">
        <v>2058</v>
      </c>
      <c r="C576" s="82" t="s">
        <v>742</v>
      </c>
      <c r="D576" s="83">
        <v>6.6</v>
      </c>
      <c r="E576" s="84" t="s">
        <v>2059</v>
      </c>
      <c r="F576" s="84" t="s">
        <v>1936</v>
      </c>
      <c r="G576" s="93"/>
      <c r="H576" s="119">
        <f t="shared" si="8"/>
        <v>0</v>
      </c>
      <c r="I576" s="6"/>
      <c r="K576" s="13"/>
    </row>
    <row r="577" spans="1:11" s="4" customFormat="1" ht="31" customHeight="1" outlineLevel="1">
      <c r="A577" s="41" t="s">
        <v>463</v>
      </c>
      <c r="B577" s="81" t="s">
        <v>2056</v>
      </c>
      <c r="C577" s="82" t="s">
        <v>742</v>
      </c>
      <c r="D577" s="83">
        <v>5.9</v>
      </c>
      <c r="E577" s="84" t="s">
        <v>1041</v>
      </c>
      <c r="F577" s="84" t="s">
        <v>1936</v>
      </c>
      <c r="G577" s="93"/>
      <c r="H577" s="119">
        <f t="shared" si="8"/>
        <v>0</v>
      </c>
      <c r="I577" s="6"/>
      <c r="K577" s="13"/>
    </row>
    <row r="578" spans="1:11" s="4" customFormat="1" ht="31" customHeight="1">
      <c r="A578" s="41" t="s">
        <v>2060</v>
      </c>
      <c r="B578" s="81" t="s">
        <v>2058</v>
      </c>
      <c r="C578" s="82" t="s">
        <v>742</v>
      </c>
      <c r="D578" s="83">
        <v>5.9</v>
      </c>
      <c r="E578" s="84" t="s">
        <v>2061</v>
      </c>
      <c r="F578" s="84" t="s">
        <v>1936</v>
      </c>
      <c r="G578" s="93"/>
      <c r="H578" s="119">
        <f t="shared" si="8"/>
        <v>0</v>
      </c>
      <c r="I578" s="6"/>
      <c r="K578" s="13"/>
    </row>
    <row r="579" spans="1:11" s="4" customFormat="1" ht="31" customHeight="1">
      <c r="A579" s="41" t="s">
        <v>464</v>
      </c>
      <c r="B579" s="81" t="s">
        <v>2051</v>
      </c>
      <c r="C579" s="82" t="s">
        <v>742</v>
      </c>
      <c r="D579" s="83">
        <v>5.9</v>
      </c>
      <c r="E579" s="84" t="s">
        <v>1042</v>
      </c>
      <c r="F579" s="84" t="s">
        <v>1936</v>
      </c>
      <c r="G579" s="93"/>
      <c r="H579" s="119">
        <f t="shared" si="8"/>
        <v>0</v>
      </c>
      <c r="I579" s="6"/>
      <c r="K579" s="13"/>
    </row>
    <row r="580" spans="1:11" s="4" customFormat="1" ht="31" customHeight="1">
      <c r="A580" s="41" t="s">
        <v>465</v>
      </c>
      <c r="B580" s="81" t="s">
        <v>2052</v>
      </c>
      <c r="C580" s="82" t="s">
        <v>742</v>
      </c>
      <c r="D580" s="83">
        <v>5.9</v>
      </c>
      <c r="E580" s="84" t="s">
        <v>1043</v>
      </c>
      <c r="F580" s="84" t="s">
        <v>1936</v>
      </c>
      <c r="G580" s="93"/>
      <c r="H580" s="119">
        <f t="shared" si="8"/>
        <v>0</v>
      </c>
      <c r="I580" s="6"/>
      <c r="K580" s="13"/>
    </row>
    <row r="581" spans="1:11" s="4" customFormat="1" ht="31" customHeight="1">
      <c r="A581" s="41" t="s">
        <v>466</v>
      </c>
      <c r="B581" s="81" t="s">
        <v>2053</v>
      </c>
      <c r="C581" s="82" t="s">
        <v>742</v>
      </c>
      <c r="D581" s="83">
        <v>5.9</v>
      </c>
      <c r="E581" s="84" t="s">
        <v>1044</v>
      </c>
      <c r="F581" s="84" t="s">
        <v>1936</v>
      </c>
      <c r="G581" s="93"/>
      <c r="H581" s="119">
        <f t="shared" si="8"/>
        <v>0</v>
      </c>
      <c r="I581" s="6"/>
      <c r="K581" s="13"/>
    </row>
    <row r="582" spans="1:11" s="4" customFormat="1" ht="31" customHeight="1">
      <c r="A582" s="41" t="s">
        <v>467</v>
      </c>
      <c r="B582" s="81" t="s">
        <v>2062</v>
      </c>
      <c r="C582" s="82" t="s">
        <v>742</v>
      </c>
      <c r="D582" s="83">
        <v>5.4</v>
      </c>
      <c r="E582" s="84" t="s">
        <v>1045</v>
      </c>
      <c r="F582" s="84" t="s">
        <v>1936</v>
      </c>
      <c r="G582" s="93"/>
      <c r="H582" s="119">
        <f t="shared" ref="H582:H645" si="9">D582*G582</f>
        <v>0</v>
      </c>
      <c r="I582" s="6"/>
      <c r="K582" s="13"/>
    </row>
    <row r="583" spans="1:11" s="4" customFormat="1" ht="31" customHeight="1">
      <c r="A583" s="41" t="s">
        <v>468</v>
      </c>
      <c r="B583" s="81" t="s">
        <v>2063</v>
      </c>
      <c r="C583" s="82" t="s">
        <v>742</v>
      </c>
      <c r="D583" s="83">
        <v>5.4</v>
      </c>
      <c r="E583" s="84" t="s">
        <v>1046</v>
      </c>
      <c r="F583" s="84" t="s">
        <v>1936</v>
      </c>
      <c r="G583" s="93"/>
      <c r="H583" s="119">
        <f t="shared" si="9"/>
        <v>0</v>
      </c>
      <c r="I583" s="6"/>
      <c r="K583" s="13"/>
    </row>
    <row r="584" spans="1:11" s="4" customFormat="1" ht="31" customHeight="1">
      <c r="A584" s="41" t="s">
        <v>469</v>
      </c>
      <c r="B584" s="81" t="s">
        <v>2064</v>
      </c>
      <c r="C584" s="82" t="s">
        <v>742</v>
      </c>
      <c r="D584" s="83">
        <v>5.4</v>
      </c>
      <c r="E584" s="84" t="s">
        <v>1047</v>
      </c>
      <c r="F584" s="84" t="s">
        <v>1936</v>
      </c>
      <c r="G584" s="93"/>
      <c r="H584" s="119">
        <f t="shared" si="9"/>
        <v>0</v>
      </c>
      <c r="I584" s="6"/>
      <c r="K584" s="13"/>
    </row>
    <row r="585" spans="1:11" s="4" customFormat="1" ht="31" customHeight="1">
      <c r="A585" s="41" t="s">
        <v>470</v>
      </c>
      <c r="B585" s="81" t="s">
        <v>2065</v>
      </c>
      <c r="C585" s="82" t="s">
        <v>742</v>
      </c>
      <c r="D585" s="83">
        <v>5.4</v>
      </c>
      <c r="E585" s="84" t="s">
        <v>1048</v>
      </c>
      <c r="F585" s="84" t="s">
        <v>1936</v>
      </c>
      <c r="G585" s="93"/>
      <c r="H585" s="119">
        <f t="shared" si="9"/>
        <v>0</v>
      </c>
      <c r="I585" s="6"/>
      <c r="K585" s="13"/>
    </row>
    <row r="586" spans="1:11" s="4" customFormat="1" ht="31" customHeight="1">
      <c r="A586" s="41" t="s">
        <v>471</v>
      </c>
      <c r="B586" s="81" t="s">
        <v>2062</v>
      </c>
      <c r="C586" s="82" t="s">
        <v>742</v>
      </c>
      <c r="D586" s="83">
        <v>5.4</v>
      </c>
      <c r="E586" s="84" t="s">
        <v>1049</v>
      </c>
      <c r="F586" s="84" t="s">
        <v>1936</v>
      </c>
      <c r="G586" s="93"/>
      <c r="H586" s="119">
        <f t="shared" si="9"/>
        <v>0</v>
      </c>
      <c r="I586" s="6"/>
      <c r="K586" s="13"/>
    </row>
    <row r="587" spans="1:11" s="4" customFormat="1" ht="31" customHeight="1">
      <c r="A587" s="41" t="s">
        <v>1236</v>
      </c>
      <c r="B587" s="81" t="s">
        <v>2066</v>
      </c>
      <c r="C587" s="82" t="s">
        <v>774</v>
      </c>
      <c r="D587" s="83">
        <v>68</v>
      </c>
      <c r="E587" s="84" t="s">
        <v>1392</v>
      </c>
      <c r="F587" s="84" t="s">
        <v>1573</v>
      </c>
      <c r="G587" s="93"/>
      <c r="H587" s="119">
        <f t="shared" si="9"/>
        <v>0</v>
      </c>
      <c r="I587" s="6"/>
      <c r="K587" s="13"/>
    </row>
    <row r="588" spans="1:11" s="4" customFormat="1" ht="31" customHeight="1">
      <c r="A588" s="41" t="s">
        <v>1237</v>
      </c>
      <c r="B588" s="81" t="s">
        <v>2067</v>
      </c>
      <c r="C588" s="82" t="s">
        <v>774</v>
      </c>
      <c r="D588" s="83">
        <v>68</v>
      </c>
      <c r="E588" s="84" t="s">
        <v>1393</v>
      </c>
      <c r="F588" s="84" t="s">
        <v>1573</v>
      </c>
      <c r="G588" s="93"/>
      <c r="H588" s="119">
        <f t="shared" si="9"/>
        <v>0</v>
      </c>
      <c r="I588" s="6"/>
      <c r="K588" s="13"/>
    </row>
    <row r="589" spans="1:11" s="4" customFormat="1" ht="31" customHeight="1">
      <c r="A589" s="41" t="s">
        <v>1238</v>
      </c>
      <c r="B589" s="81" t="s">
        <v>2068</v>
      </c>
      <c r="C589" s="82" t="s">
        <v>774</v>
      </c>
      <c r="D589" s="83">
        <v>68</v>
      </c>
      <c r="E589" s="84" t="s">
        <v>1394</v>
      </c>
      <c r="F589" s="84" t="s">
        <v>1573</v>
      </c>
      <c r="G589" s="93"/>
      <c r="H589" s="119">
        <f t="shared" si="9"/>
        <v>0</v>
      </c>
      <c r="I589" s="6"/>
      <c r="K589" s="13"/>
    </row>
    <row r="590" spans="1:11" s="4" customFormat="1" ht="31" customHeight="1">
      <c r="A590" s="41" t="s">
        <v>472</v>
      </c>
      <c r="B590" s="81" t="s">
        <v>2069</v>
      </c>
      <c r="C590" s="82" t="s">
        <v>742</v>
      </c>
      <c r="D590" s="83">
        <v>21.5</v>
      </c>
      <c r="E590" s="84" t="s">
        <v>1395</v>
      </c>
      <c r="F590" s="84" t="s">
        <v>1573</v>
      </c>
      <c r="G590" s="93"/>
      <c r="H590" s="119">
        <f t="shared" si="9"/>
        <v>0</v>
      </c>
      <c r="I590" s="6"/>
      <c r="K590" s="13"/>
    </row>
    <row r="591" spans="1:11" s="4" customFormat="1" ht="31" customHeight="1">
      <c r="A591" s="41" t="s">
        <v>473</v>
      </c>
      <c r="B591" s="81" t="s">
        <v>2066</v>
      </c>
      <c r="C591" s="82" t="s">
        <v>742</v>
      </c>
      <c r="D591" s="83">
        <v>21.5</v>
      </c>
      <c r="E591" s="84" t="s">
        <v>1396</v>
      </c>
      <c r="F591" s="84" t="s">
        <v>1573</v>
      </c>
      <c r="G591" s="93"/>
      <c r="H591" s="119">
        <f t="shared" si="9"/>
        <v>0</v>
      </c>
      <c r="I591" s="6"/>
      <c r="K591" s="13"/>
    </row>
    <row r="592" spans="1:11" s="4" customFormat="1" ht="31" customHeight="1">
      <c r="A592" s="41" t="s">
        <v>474</v>
      </c>
      <c r="B592" s="81" t="s">
        <v>2068</v>
      </c>
      <c r="C592" s="82" t="s">
        <v>742</v>
      </c>
      <c r="D592" s="83">
        <v>21.5</v>
      </c>
      <c r="E592" s="84" t="s">
        <v>1397</v>
      </c>
      <c r="F592" s="84" t="s">
        <v>1573</v>
      </c>
      <c r="G592" s="93"/>
      <c r="H592" s="119">
        <f t="shared" si="9"/>
        <v>0</v>
      </c>
      <c r="I592" s="6"/>
      <c r="K592" s="13"/>
    </row>
    <row r="593" spans="1:11" s="4" customFormat="1" ht="31" customHeight="1">
      <c r="A593" s="41" t="s">
        <v>475</v>
      </c>
      <c r="B593" s="81" t="s">
        <v>2070</v>
      </c>
      <c r="C593" s="82" t="s">
        <v>742</v>
      </c>
      <c r="D593" s="83">
        <v>21.5</v>
      </c>
      <c r="E593" s="84" t="s">
        <v>1398</v>
      </c>
      <c r="F593" s="84" t="s">
        <v>1573</v>
      </c>
      <c r="G593" s="93"/>
      <c r="H593" s="119">
        <f t="shared" si="9"/>
        <v>0</v>
      </c>
      <c r="I593" s="6"/>
      <c r="K593" s="13"/>
    </row>
    <row r="594" spans="1:11" s="4" customFormat="1" ht="31" customHeight="1">
      <c r="A594" s="41" t="s">
        <v>476</v>
      </c>
      <c r="B594" s="81" t="s">
        <v>2066</v>
      </c>
      <c r="C594" s="82" t="s">
        <v>742</v>
      </c>
      <c r="D594" s="83">
        <v>7.2</v>
      </c>
      <c r="E594" s="84" t="s">
        <v>1050</v>
      </c>
      <c r="F594" s="84" t="s">
        <v>1573</v>
      </c>
      <c r="G594" s="93"/>
      <c r="H594" s="119">
        <f t="shared" si="9"/>
        <v>0</v>
      </c>
      <c r="I594" s="6"/>
      <c r="K594" s="13"/>
    </row>
    <row r="595" spans="1:11" s="4" customFormat="1" ht="31" customHeight="1">
      <c r="A595" s="41" t="s">
        <v>477</v>
      </c>
      <c r="B595" s="81" t="s">
        <v>2067</v>
      </c>
      <c r="C595" s="82" t="s">
        <v>742</v>
      </c>
      <c r="D595" s="83">
        <v>7.2</v>
      </c>
      <c r="E595" s="84" t="s">
        <v>1051</v>
      </c>
      <c r="F595" s="84" t="s">
        <v>1573</v>
      </c>
      <c r="G595" s="93"/>
      <c r="H595" s="119">
        <f t="shared" si="9"/>
        <v>0</v>
      </c>
      <c r="I595" s="6"/>
      <c r="K595" s="13"/>
    </row>
    <row r="596" spans="1:11" ht="31" customHeight="1">
      <c r="A596" s="41" t="s">
        <v>478</v>
      </c>
      <c r="B596" s="81" t="s">
        <v>2068</v>
      </c>
      <c r="C596" s="82" t="s">
        <v>742</v>
      </c>
      <c r="D596" s="83">
        <v>7.2</v>
      </c>
      <c r="E596" s="84" t="s">
        <v>1052</v>
      </c>
      <c r="F596" s="84" t="s">
        <v>1573</v>
      </c>
      <c r="G596" s="93"/>
      <c r="H596" s="119">
        <f t="shared" si="9"/>
        <v>0</v>
      </c>
      <c r="I596" s="6"/>
      <c r="K596" s="13"/>
    </row>
    <row r="597" spans="1:11" s="3" customFormat="1" ht="31" customHeight="1" outlineLevel="1">
      <c r="A597" s="41" t="s">
        <v>479</v>
      </c>
      <c r="B597" s="81" t="s">
        <v>2071</v>
      </c>
      <c r="C597" s="82" t="s">
        <v>742</v>
      </c>
      <c r="D597" s="83">
        <v>47.5</v>
      </c>
      <c r="E597" s="84" t="s">
        <v>1399</v>
      </c>
      <c r="F597" s="84" t="s">
        <v>1573</v>
      </c>
      <c r="G597" s="93"/>
      <c r="H597" s="119">
        <f t="shared" si="9"/>
        <v>0</v>
      </c>
      <c r="I597" s="11"/>
      <c r="K597" s="14"/>
    </row>
    <row r="598" spans="1:11" s="3" customFormat="1" ht="31" customHeight="1" outlineLevel="1">
      <c r="A598" s="41" t="s">
        <v>480</v>
      </c>
      <c r="B598" s="81" t="s">
        <v>2072</v>
      </c>
      <c r="C598" s="82" t="s">
        <v>742</v>
      </c>
      <c r="D598" s="83">
        <v>47.5</v>
      </c>
      <c r="E598" s="84" t="s">
        <v>1400</v>
      </c>
      <c r="F598" s="84" t="s">
        <v>1573</v>
      </c>
      <c r="G598" s="93"/>
      <c r="H598" s="119">
        <f t="shared" si="9"/>
        <v>0</v>
      </c>
      <c r="I598" s="11"/>
      <c r="K598" s="14"/>
    </row>
    <row r="599" spans="1:11" s="3" customFormat="1" ht="31" customHeight="1" outlineLevel="1">
      <c r="A599" s="41" t="s">
        <v>481</v>
      </c>
      <c r="B599" s="81" t="s">
        <v>2073</v>
      </c>
      <c r="C599" s="82" t="s">
        <v>742</v>
      </c>
      <c r="D599" s="83">
        <v>47.5</v>
      </c>
      <c r="E599" s="84" t="s">
        <v>1401</v>
      </c>
      <c r="F599" s="84" t="s">
        <v>1573</v>
      </c>
      <c r="G599" s="93"/>
      <c r="H599" s="119">
        <f t="shared" si="9"/>
        <v>0</v>
      </c>
      <c r="I599" s="11"/>
      <c r="K599" s="14"/>
    </row>
    <row r="600" spans="1:11" s="3" customFormat="1" ht="31" customHeight="1" outlineLevel="1">
      <c r="A600" s="41" t="s">
        <v>482</v>
      </c>
      <c r="B600" s="81" t="s">
        <v>2074</v>
      </c>
      <c r="C600" s="82" t="s">
        <v>742</v>
      </c>
      <c r="D600" s="83">
        <v>47.5</v>
      </c>
      <c r="E600" s="84" t="s">
        <v>1402</v>
      </c>
      <c r="F600" s="84" t="s">
        <v>1573</v>
      </c>
      <c r="G600" s="93"/>
      <c r="H600" s="119">
        <f t="shared" si="9"/>
        <v>0</v>
      </c>
      <c r="I600" s="11"/>
      <c r="K600" s="14"/>
    </row>
    <row r="601" spans="1:11" s="4" customFormat="1" ht="31" customHeight="1">
      <c r="A601" s="41" t="s">
        <v>483</v>
      </c>
      <c r="B601" s="81" t="s">
        <v>2074</v>
      </c>
      <c r="C601" s="82" t="s">
        <v>742</v>
      </c>
      <c r="D601" s="83">
        <v>47.5</v>
      </c>
      <c r="E601" s="84" t="s">
        <v>1403</v>
      </c>
      <c r="F601" s="84" t="s">
        <v>1573</v>
      </c>
      <c r="G601" s="93"/>
      <c r="H601" s="119">
        <f t="shared" si="9"/>
        <v>0</v>
      </c>
      <c r="I601" s="6"/>
      <c r="K601" s="13"/>
    </row>
    <row r="602" spans="1:11" s="4" customFormat="1" ht="31" customHeight="1">
      <c r="A602" s="41" t="s">
        <v>484</v>
      </c>
      <c r="B602" s="81" t="s">
        <v>2074</v>
      </c>
      <c r="C602" s="82" t="s">
        <v>742</v>
      </c>
      <c r="D602" s="83">
        <v>47.5</v>
      </c>
      <c r="E602" s="84" t="s">
        <v>1053</v>
      </c>
      <c r="F602" s="84" t="s">
        <v>1573</v>
      </c>
      <c r="G602" s="93"/>
      <c r="H602" s="119">
        <f t="shared" si="9"/>
        <v>0</v>
      </c>
      <c r="I602" s="6"/>
      <c r="K602" s="13"/>
    </row>
    <row r="603" spans="1:11" s="4" customFormat="1" ht="31" customHeight="1">
      <c r="A603" s="41" t="s">
        <v>485</v>
      </c>
      <c r="B603" s="81" t="s">
        <v>2075</v>
      </c>
      <c r="C603" s="82" t="s">
        <v>742</v>
      </c>
      <c r="D603" s="83">
        <v>47.5</v>
      </c>
      <c r="E603" s="84" t="s">
        <v>1054</v>
      </c>
      <c r="F603" s="84" t="s">
        <v>1573</v>
      </c>
      <c r="G603" s="93"/>
      <c r="H603" s="119">
        <f t="shared" si="9"/>
        <v>0</v>
      </c>
      <c r="I603" s="6"/>
      <c r="K603" s="13"/>
    </row>
    <row r="604" spans="1:11" s="4" customFormat="1" ht="31" customHeight="1" outlineLevel="1">
      <c r="A604" s="41" t="s">
        <v>486</v>
      </c>
      <c r="B604" s="81" t="s">
        <v>2074</v>
      </c>
      <c r="C604" s="82" t="s">
        <v>742</v>
      </c>
      <c r="D604" s="83">
        <v>47.5</v>
      </c>
      <c r="E604" s="84" t="s">
        <v>1055</v>
      </c>
      <c r="F604" s="84" t="s">
        <v>1573</v>
      </c>
      <c r="G604" s="93"/>
      <c r="H604" s="119">
        <f t="shared" si="9"/>
        <v>0</v>
      </c>
      <c r="I604" s="6"/>
      <c r="K604" s="13"/>
    </row>
    <row r="605" spans="1:11" s="4" customFormat="1" ht="31" customHeight="1" outlineLevel="1">
      <c r="A605" s="41" t="s">
        <v>487</v>
      </c>
      <c r="B605" s="81" t="s">
        <v>2074</v>
      </c>
      <c r="C605" s="82" t="s">
        <v>742</v>
      </c>
      <c r="D605" s="83">
        <v>47.5</v>
      </c>
      <c r="E605" s="84" t="s">
        <v>1056</v>
      </c>
      <c r="F605" s="84" t="s">
        <v>1573</v>
      </c>
      <c r="G605" s="93"/>
      <c r="H605" s="119">
        <f t="shared" si="9"/>
        <v>0</v>
      </c>
      <c r="I605" s="6"/>
      <c r="K605" s="13"/>
    </row>
    <row r="606" spans="1:11" s="4" customFormat="1" ht="31" customHeight="1" outlineLevel="1">
      <c r="A606" s="41" t="s">
        <v>488</v>
      </c>
      <c r="B606" s="81" t="s">
        <v>2074</v>
      </c>
      <c r="C606" s="82" t="s">
        <v>742</v>
      </c>
      <c r="D606" s="83">
        <v>47.5</v>
      </c>
      <c r="E606" s="84" t="s">
        <v>1057</v>
      </c>
      <c r="F606" s="84" t="s">
        <v>1573</v>
      </c>
      <c r="G606" s="93"/>
      <c r="H606" s="119">
        <f t="shared" si="9"/>
        <v>0</v>
      </c>
      <c r="I606" s="6"/>
      <c r="K606" s="13"/>
    </row>
    <row r="607" spans="1:11" s="4" customFormat="1" ht="31" customHeight="1" outlineLevel="1">
      <c r="A607" s="41" t="s">
        <v>489</v>
      </c>
      <c r="B607" s="81" t="s">
        <v>2074</v>
      </c>
      <c r="C607" s="82" t="s">
        <v>742</v>
      </c>
      <c r="D607" s="83">
        <v>47.5</v>
      </c>
      <c r="E607" s="84" t="s">
        <v>1404</v>
      </c>
      <c r="F607" s="84" t="s">
        <v>1573</v>
      </c>
      <c r="G607" s="93"/>
      <c r="H607" s="119">
        <f t="shared" si="9"/>
        <v>0</v>
      </c>
      <c r="I607" s="6"/>
      <c r="K607" s="13"/>
    </row>
    <row r="608" spans="1:11" s="4" customFormat="1" ht="31" customHeight="1" outlineLevel="1">
      <c r="A608" s="41" t="s">
        <v>490</v>
      </c>
      <c r="B608" s="81" t="s">
        <v>2074</v>
      </c>
      <c r="C608" s="82" t="s">
        <v>742</v>
      </c>
      <c r="D608" s="83">
        <v>47.5</v>
      </c>
      <c r="E608" s="84" t="s">
        <v>1405</v>
      </c>
      <c r="F608" s="84" t="s">
        <v>1573</v>
      </c>
      <c r="G608" s="93"/>
      <c r="H608" s="119">
        <f t="shared" si="9"/>
        <v>0</v>
      </c>
      <c r="I608" s="6"/>
      <c r="K608" s="13"/>
    </row>
    <row r="609" spans="1:15" s="4" customFormat="1" ht="31" customHeight="1" outlineLevel="1">
      <c r="A609" s="41" t="s">
        <v>491</v>
      </c>
      <c r="B609" s="81" t="s">
        <v>2076</v>
      </c>
      <c r="C609" s="82" t="s">
        <v>742</v>
      </c>
      <c r="D609" s="83">
        <v>11.9</v>
      </c>
      <c r="E609" s="84" t="s">
        <v>1058</v>
      </c>
      <c r="F609" s="84" t="s">
        <v>1573</v>
      </c>
      <c r="G609" s="93"/>
      <c r="H609" s="119">
        <f t="shared" si="9"/>
        <v>0</v>
      </c>
      <c r="I609" s="6"/>
      <c r="K609" s="13"/>
    </row>
    <row r="610" spans="1:15" s="4" customFormat="1" ht="31" customHeight="1" outlineLevel="1">
      <c r="A610" s="41" t="s">
        <v>492</v>
      </c>
      <c r="B610" s="81" t="s">
        <v>2077</v>
      </c>
      <c r="C610" s="82" t="s">
        <v>742</v>
      </c>
      <c r="D610" s="83">
        <v>11.9</v>
      </c>
      <c r="E610" s="84" t="s">
        <v>1059</v>
      </c>
      <c r="F610" s="84" t="s">
        <v>1573</v>
      </c>
      <c r="G610" s="93"/>
      <c r="H610" s="119">
        <f t="shared" si="9"/>
        <v>0</v>
      </c>
      <c r="I610" s="6"/>
      <c r="K610" s="13"/>
    </row>
    <row r="611" spans="1:15" s="4" customFormat="1" ht="31" customHeight="1" outlineLevel="1">
      <c r="A611" s="41" t="s">
        <v>493</v>
      </c>
      <c r="B611" s="81" t="s">
        <v>2077</v>
      </c>
      <c r="C611" s="82" t="s">
        <v>742</v>
      </c>
      <c r="D611" s="83">
        <v>11.9</v>
      </c>
      <c r="E611" s="84" t="s">
        <v>1060</v>
      </c>
      <c r="F611" s="84" t="s">
        <v>1573</v>
      </c>
      <c r="G611" s="93"/>
      <c r="H611" s="119">
        <f t="shared" si="9"/>
        <v>0</v>
      </c>
      <c r="I611" s="6"/>
      <c r="K611" s="13"/>
    </row>
    <row r="612" spans="1:15" s="4" customFormat="1" ht="31" customHeight="1" outlineLevel="1">
      <c r="A612" s="41" t="s">
        <v>494</v>
      </c>
      <c r="B612" s="81" t="s">
        <v>2078</v>
      </c>
      <c r="C612" s="82" t="s">
        <v>742</v>
      </c>
      <c r="D612" s="83">
        <v>11.9</v>
      </c>
      <c r="E612" s="84" t="s">
        <v>1061</v>
      </c>
      <c r="F612" s="84" t="s">
        <v>1573</v>
      </c>
      <c r="G612" s="93"/>
      <c r="H612" s="119">
        <f t="shared" si="9"/>
        <v>0</v>
      </c>
      <c r="I612" s="6"/>
      <c r="K612" s="13"/>
    </row>
    <row r="613" spans="1:15" s="4" customFormat="1" ht="31" customHeight="1" outlineLevel="1">
      <c r="A613" s="41" t="s">
        <v>495</v>
      </c>
      <c r="B613" s="81" t="s">
        <v>2078</v>
      </c>
      <c r="C613" s="82" t="s">
        <v>742</v>
      </c>
      <c r="D613" s="83">
        <v>11.9</v>
      </c>
      <c r="E613" s="84" t="s">
        <v>1062</v>
      </c>
      <c r="F613" s="84" t="s">
        <v>1573</v>
      </c>
      <c r="G613" s="93"/>
      <c r="H613" s="119">
        <f t="shared" si="9"/>
        <v>0</v>
      </c>
      <c r="I613" s="6"/>
      <c r="K613" s="13"/>
    </row>
    <row r="614" spans="1:15" s="4" customFormat="1" ht="31" customHeight="1" outlineLevel="1">
      <c r="A614" s="41" t="s">
        <v>496</v>
      </c>
      <c r="B614" s="81" t="s">
        <v>2079</v>
      </c>
      <c r="C614" s="82" t="s">
        <v>742</v>
      </c>
      <c r="D614" s="83">
        <v>11.9</v>
      </c>
      <c r="E614" s="84" t="s">
        <v>1063</v>
      </c>
      <c r="F614" s="84" t="s">
        <v>1573</v>
      </c>
      <c r="G614" s="93"/>
      <c r="H614" s="119">
        <f t="shared" si="9"/>
        <v>0</v>
      </c>
      <c r="I614" s="6"/>
      <c r="K614" s="13"/>
    </row>
    <row r="615" spans="1:15" s="4" customFormat="1" ht="31" customHeight="1" outlineLevel="1">
      <c r="A615" s="41" t="s">
        <v>1239</v>
      </c>
      <c r="B615" s="81" t="s">
        <v>2080</v>
      </c>
      <c r="C615" s="82" t="s">
        <v>784</v>
      </c>
      <c r="D615" s="83">
        <v>139</v>
      </c>
      <c r="E615" s="84" t="s">
        <v>1406</v>
      </c>
      <c r="F615" s="84" t="s">
        <v>1573</v>
      </c>
      <c r="G615" s="93"/>
      <c r="H615" s="119">
        <f t="shared" si="9"/>
        <v>0</v>
      </c>
      <c r="I615" s="6"/>
      <c r="K615" s="13"/>
    </row>
    <row r="616" spans="1:15" s="4" customFormat="1" ht="31" customHeight="1" outlineLevel="1">
      <c r="A616" s="41" t="s">
        <v>1240</v>
      </c>
      <c r="B616" s="81" t="s">
        <v>2081</v>
      </c>
      <c r="C616" s="82" t="s">
        <v>784</v>
      </c>
      <c r="D616" s="83">
        <v>129</v>
      </c>
      <c r="E616" s="84" t="s">
        <v>1407</v>
      </c>
      <c r="F616" s="84" t="s">
        <v>1573</v>
      </c>
      <c r="G616" s="93"/>
      <c r="H616" s="119">
        <f t="shared" si="9"/>
        <v>0</v>
      </c>
      <c r="I616" s="6"/>
      <c r="K616" s="13"/>
    </row>
    <row r="617" spans="1:15" s="4" customFormat="1" ht="31" customHeight="1" outlineLevel="1">
      <c r="A617" s="41" t="s">
        <v>497</v>
      </c>
      <c r="B617" s="81" t="s">
        <v>2082</v>
      </c>
      <c r="C617" s="82" t="s">
        <v>742</v>
      </c>
      <c r="D617" s="83">
        <v>6.5</v>
      </c>
      <c r="E617" s="84" t="s">
        <v>1408</v>
      </c>
      <c r="F617" s="84" t="s">
        <v>2083</v>
      </c>
      <c r="G617" s="139">
        <f t="shared" ref="G617:G623" si="10">M617+Z5</f>
        <v>0</v>
      </c>
      <c r="H617" s="119">
        <f t="shared" si="9"/>
        <v>0</v>
      </c>
      <c r="I617" s="6"/>
      <c r="K617" s="13"/>
      <c r="M617" s="159">
        <v>0</v>
      </c>
      <c r="N617" s="96" t="s">
        <v>2545</v>
      </c>
      <c r="O617" s="97"/>
    </row>
    <row r="618" spans="1:15" s="4" customFormat="1" ht="31" customHeight="1" outlineLevel="1">
      <c r="A618" s="41" t="s">
        <v>498</v>
      </c>
      <c r="B618" s="81" t="s">
        <v>2084</v>
      </c>
      <c r="C618" s="82" t="s">
        <v>742</v>
      </c>
      <c r="D618" s="83">
        <v>8.6999999999999993</v>
      </c>
      <c r="E618" s="84" t="s">
        <v>1064</v>
      </c>
      <c r="F618" s="84" t="s">
        <v>2083</v>
      </c>
      <c r="G618" s="139">
        <f t="shared" si="10"/>
        <v>0</v>
      </c>
      <c r="H618" s="119">
        <f t="shared" si="9"/>
        <v>0</v>
      </c>
      <c r="I618" s="6"/>
      <c r="K618" s="13"/>
      <c r="M618" s="159">
        <v>0</v>
      </c>
      <c r="N618" s="96" t="s">
        <v>2545</v>
      </c>
      <c r="O618" s="97"/>
    </row>
    <row r="619" spans="1:15" s="4" customFormat="1" ht="31" customHeight="1" outlineLevel="1">
      <c r="A619" s="41" t="s">
        <v>499</v>
      </c>
      <c r="B619" s="81" t="s">
        <v>2085</v>
      </c>
      <c r="C619" s="82" t="s">
        <v>742</v>
      </c>
      <c r="D619" s="83">
        <v>13.5</v>
      </c>
      <c r="E619" s="84" t="s">
        <v>1065</v>
      </c>
      <c r="F619" s="84" t="s">
        <v>2083</v>
      </c>
      <c r="G619" s="139">
        <f t="shared" si="10"/>
        <v>0</v>
      </c>
      <c r="H619" s="119">
        <f t="shared" si="9"/>
        <v>0</v>
      </c>
      <c r="I619" s="6"/>
      <c r="K619" s="13"/>
      <c r="M619" s="159">
        <v>0</v>
      </c>
      <c r="N619" s="96" t="s">
        <v>2545</v>
      </c>
      <c r="O619" s="97"/>
    </row>
    <row r="620" spans="1:15" s="4" customFormat="1" ht="31" customHeight="1" outlineLevel="1">
      <c r="A620" s="41" t="s">
        <v>500</v>
      </c>
      <c r="B620" s="81" t="s">
        <v>2086</v>
      </c>
      <c r="C620" s="82" t="s">
        <v>742</v>
      </c>
      <c r="D620" s="83">
        <v>19.5</v>
      </c>
      <c r="E620" s="84" t="s">
        <v>1066</v>
      </c>
      <c r="F620" s="84" t="s">
        <v>2083</v>
      </c>
      <c r="G620" s="139">
        <f t="shared" si="10"/>
        <v>0</v>
      </c>
      <c r="H620" s="119">
        <f t="shared" si="9"/>
        <v>0</v>
      </c>
      <c r="I620" s="6"/>
      <c r="K620" s="13"/>
      <c r="M620" s="159">
        <v>0</v>
      </c>
      <c r="N620" s="96" t="s">
        <v>2545</v>
      </c>
      <c r="O620" s="97"/>
    </row>
    <row r="621" spans="1:15" s="4" customFormat="1" ht="31" customHeight="1" outlineLevel="1">
      <c r="A621" s="41" t="s">
        <v>501</v>
      </c>
      <c r="B621" s="81" t="s">
        <v>2087</v>
      </c>
      <c r="C621" s="82" t="s">
        <v>760</v>
      </c>
      <c r="D621" s="83">
        <v>27</v>
      </c>
      <c r="E621" s="84" t="s">
        <v>1067</v>
      </c>
      <c r="F621" s="84" t="s">
        <v>2083</v>
      </c>
      <c r="G621" s="139">
        <f t="shared" si="10"/>
        <v>0</v>
      </c>
      <c r="H621" s="119">
        <f t="shared" si="9"/>
        <v>0</v>
      </c>
      <c r="I621" s="6"/>
      <c r="K621" s="13"/>
      <c r="M621" s="159">
        <v>0</v>
      </c>
      <c r="N621" s="96" t="s">
        <v>2545</v>
      </c>
      <c r="O621" s="97"/>
    </row>
    <row r="622" spans="1:15" s="4" customFormat="1" ht="31" customHeight="1" outlineLevel="1">
      <c r="A622" s="41" t="s">
        <v>1546</v>
      </c>
      <c r="B622" s="81" t="s">
        <v>2088</v>
      </c>
      <c r="C622" s="82" t="s">
        <v>742</v>
      </c>
      <c r="D622" s="83">
        <v>7.9</v>
      </c>
      <c r="E622" s="84" t="s">
        <v>2089</v>
      </c>
      <c r="F622" s="84" t="s">
        <v>2083</v>
      </c>
      <c r="G622" s="139">
        <f t="shared" si="10"/>
        <v>0</v>
      </c>
      <c r="H622" s="119">
        <f t="shared" si="9"/>
        <v>0</v>
      </c>
      <c r="I622" s="6"/>
      <c r="K622" s="13"/>
      <c r="M622" s="159">
        <v>0</v>
      </c>
      <c r="N622" s="96" t="s">
        <v>2545</v>
      </c>
      <c r="O622" s="97"/>
    </row>
    <row r="623" spans="1:15" s="4" customFormat="1" ht="31" customHeight="1" outlineLevel="1">
      <c r="A623" s="41" t="s">
        <v>1547</v>
      </c>
      <c r="B623" s="81" t="s">
        <v>2090</v>
      </c>
      <c r="C623" s="82" t="s">
        <v>742</v>
      </c>
      <c r="D623" s="83">
        <v>7.9</v>
      </c>
      <c r="E623" s="84" t="s">
        <v>2091</v>
      </c>
      <c r="F623" s="84" t="s">
        <v>2083</v>
      </c>
      <c r="G623" s="139">
        <f t="shared" si="10"/>
        <v>0</v>
      </c>
      <c r="H623" s="119">
        <f t="shared" si="9"/>
        <v>0</v>
      </c>
      <c r="I623" s="6"/>
      <c r="K623" s="13"/>
      <c r="M623" s="159">
        <v>0</v>
      </c>
      <c r="N623" s="96" t="s">
        <v>2545</v>
      </c>
      <c r="O623" s="97"/>
    </row>
    <row r="624" spans="1:15" s="4" customFormat="1" ht="31" customHeight="1" outlineLevel="1">
      <c r="A624" s="41" t="s">
        <v>502</v>
      </c>
      <c r="B624" s="81" t="s">
        <v>2092</v>
      </c>
      <c r="C624" s="82" t="s">
        <v>742</v>
      </c>
      <c r="D624" s="83">
        <v>3.8</v>
      </c>
      <c r="E624" s="84" t="s">
        <v>1068</v>
      </c>
      <c r="F624" s="84" t="s">
        <v>1573</v>
      </c>
      <c r="G624" s="93"/>
      <c r="H624" s="119">
        <f t="shared" si="9"/>
        <v>0</v>
      </c>
      <c r="I624" s="6"/>
      <c r="K624" s="13"/>
    </row>
    <row r="625" spans="1:17" s="4" customFormat="1" ht="31" customHeight="1" outlineLevel="1">
      <c r="A625" s="41" t="s">
        <v>503</v>
      </c>
      <c r="B625" s="81" t="s">
        <v>2093</v>
      </c>
      <c r="C625" s="82" t="s">
        <v>742</v>
      </c>
      <c r="D625" s="83">
        <v>3.8</v>
      </c>
      <c r="E625" s="84" t="s">
        <v>1069</v>
      </c>
      <c r="F625" s="84" t="s">
        <v>1573</v>
      </c>
      <c r="G625" s="93"/>
      <c r="H625" s="119">
        <f t="shared" si="9"/>
        <v>0</v>
      </c>
      <c r="I625" s="6"/>
      <c r="K625" s="13"/>
    </row>
    <row r="626" spans="1:17" s="4" customFormat="1" ht="31" customHeight="1" outlineLevel="1">
      <c r="A626" s="41" t="s">
        <v>504</v>
      </c>
      <c r="B626" s="81" t="s">
        <v>2094</v>
      </c>
      <c r="C626" s="82" t="s">
        <v>742</v>
      </c>
      <c r="D626" s="83">
        <v>3.8</v>
      </c>
      <c r="E626" s="84" t="s">
        <v>1070</v>
      </c>
      <c r="F626" s="84" t="s">
        <v>1573</v>
      </c>
      <c r="G626" s="93"/>
      <c r="H626" s="119">
        <f t="shared" si="9"/>
        <v>0</v>
      </c>
      <c r="I626" s="6"/>
      <c r="K626" s="13"/>
    </row>
    <row r="627" spans="1:17" s="4" customFormat="1" ht="31" customHeight="1" outlineLevel="1">
      <c r="A627" s="41" t="s">
        <v>505</v>
      </c>
      <c r="B627" s="81" t="s">
        <v>2095</v>
      </c>
      <c r="C627" s="82" t="s">
        <v>742</v>
      </c>
      <c r="D627" s="83">
        <v>3.8</v>
      </c>
      <c r="E627" s="84" t="s">
        <v>1071</v>
      </c>
      <c r="F627" s="84" t="s">
        <v>1573</v>
      </c>
      <c r="G627" s="93"/>
      <c r="H627" s="119">
        <f t="shared" si="9"/>
        <v>0</v>
      </c>
      <c r="I627" s="6"/>
      <c r="K627" s="13"/>
    </row>
    <row r="628" spans="1:17" s="4" customFormat="1" ht="31" customHeight="1" outlineLevel="1">
      <c r="A628" s="41" t="s">
        <v>506</v>
      </c>
      <c r="B628" s="81" t="s">
        <v>2096</v>
      </c>
      <c r="C628" s="82" t="s">
        <v>742</v>
      </c>
      <c r="D628" s="83">
        <v>3.8</v>
      </c>
      <c r="E628" s="84" t="s">
        <v>1072</v>
      </c>
      <c r="F628" s="84" t="s">
        <v>1573</v>
      </c>
      <c r="G628" s="93"/>
      <c r="H628" s="119">
        <f t="shared" si="9"/>
        <v>0</v>
      </c>
      <c r="I628" s="6"/>
      <c r="K628" s="13"/>
    </row>
    <row r="629" spans="1:17" s="4" customFormat="1" ht="31" customHeight="1" outlineLevel="1">
      <c r="A629" s="41" t="s">
        <v>507</v>
      </c>
      <c r="B629" s="81" t="s">
        <v>2097</v>
      </c>
      <c r="C629" s="82" t="s">
        <v>742</v>
      </c>
      <c r="D629" s="83">
        <v>3.8</v>
      </c>
      <c r="E629" s="84" t="s">
        <v>1073</v>
      </c>
      <c r="F629" s="84" t="s">
        <v>1573</v>
      </c>
      <c r="G629" s="93"/>
      <c r="H629" s="119">
        <f t="shared" si="9"/>
        <v>0</v>
      </c>
      <c r="I629" s="6"/>
      <c r="K629" s="13"/>
    </row>
    <row r="630" spans="1:17" s="4" customFormat="1" ht="31" customHeight="1" outlineLevel="1">
      <c r="A630" s="41" t="s">
        <v>508</v>
      </c>
      <c r="B630" s="81" t="s">
        <v>2092</v>
      </c>
      <c r="C630" s="82" t="s">
        <v>742</v>
      </c>
      <c r="D630" s="83">
        <v>7.7</v>
      </c>
      <c r="E630" s="84" t="s">
        <v>1074</v>
      </c>
      <c r="F630" s="84" t="s">
        <v>1573</v>
      </c>
      <c r="G630" s="93"/>
      <c r="H630" s="119">
        <f t="shared" si="9"/>
        <v>0</v>
      </c>
      <c r="I630" s="6"/>
      <c r="K630" s="13"/>
    </row>
    <row r="631" spans="1:17" s="4" customFormat="1" ht="31" customHeight="1" outlineLevel="1">
      <c r="A631" s="41" t="s">
        <v>509</v>
      </c>
      <c r="B631" s="81" t="s">
        <v>2095</v>
      </c>
      <c r="C631" s="82" t="s">
        <v>742</v>
      </c>
      <c r="D631" s="83">
        <v>7.7</v>
      </c>
      <c r="E631" s="84" t="s">
        <v>1075</v>
      </c>
      <c r="F631" s="84" t="s">
        <v>1573</v>
      </c>
      <c r="G631" s="93"/>
      <c r="H631" s="119">
        <f t="shared" si="9"/>
        <v>0</v>
      </c>
      <c r="I631" s="6"/>
      <c r="K631" s="13"/>
    </row>
    <row r="632" spans="1:17" s="4" customFormat="1" ht="31" customHeight="1" outlineLevel="1">
      <c r="A632" s="41" t="s">
        <v>510</v>
      </c>
      <c r="B632" s="81" t="s">
        <v>2096</v>
      </c>
      <c r="C632" s="82" t="s">
        <v>742</v>
      </c>
      <c r="D632" s="83">
        <v>7.7</v>
      </c>
      <c r="E632" s="84" t="s">
        <v>1076</v>
      </c>
      <c r="F632" s="84" t="s">
        <v>1573</v>
      </c>
      <c r="G632" s="93"/>
      <c r="H632" s="119">
        <f t="shared" si="9"/>
        <v>0</v>
      </c>
      <c r="I632" s="6"/>
      <c r="K632" s="13"/>
    </row>
    <row r="633" spans="1:17" s="4" customFormat="1" ht="31" customHeight="1" outlineLevel="1">
      <c r="A633" s="41" t="s">
        <v>511</v>
      </c>
      <c r="B633" s="81" t="s">
        <v>2098</v>
      </c>
      <c r="C633" s="82" t="s">
        <v>742</v>
      </c>
      <c r="D633" s="83">
        <v>7.7</v>
      </c>
      <c r="E633" s="84" t="s">
        <v>1077</v>
      </c>
      <c r="F633" s="84" t="s">
        <v>1573</v>
      </c>
      <c r="G633" s="93"/>
      <c r="H633" s="119">
        <f t="shared" si="9"/>
        <v>0</v>
      </c>
      <c r="I633" s="6"/>
      <c r="K633" s="13"/>
    </row>
    <row r="634" spans="1:17" s="4" customFormat="1" ht="31" customHeight="1" outlineLevel="1">
      <c r="A634" s="41" t="s">
        <v>2099</v>
      </c>
      <c r="B634" s="81" t="s">
        <v>2100</v>
      </c>
      <c r="C634" s="82" t="e">
        <v>#N/A</v>
      </c>
      <c r="D634" s="83">
        <v>5.5</v>
      </c>
      <c r="E634" s="84" t="s">
        <v>2101</v>
      </c>
      <c r="F634" s="84" t="s">
        <v>1558</v>
      </c>
      <c r="G634" s="93"/>
      <c r="H634" s="119">
        <f t="shared" si="9"/>
        <v>0</v>
      </c>
      <c r="I634" s="6"/>
      <c r="K634" s="13"/>
    </row>
    <row r="635" spans="1:17" s="4" customFormat="1" ht="31" customHeight="1" outlineLevel="1">
      <c r="A635" s="41" t="s">
        <v>1241</v>
      </c>
      <c r="B635" s="81" t="s">
        <v>2102</v>
      </c>
      <c r="C635" s="82" t="s">
        <v>742</v>
      </c>
      <c r="D635" s="83">
        <v>5.2</v>
      </c>
      <c r="E635" s="84" t="s">
        <v>1410</v>
      </c>
      <c r="F635" s="84" t="s">
        <v>1558</v>
      </c>
      <c r="G635" s="93"/>
      <c r="H635" s="119">
        <f t="shared" si="9"/>
        <v>0</v>
      </c>
      <c r="I635" s="6"/>
      <c r="K635" s="13"/>
    </row>
    <row r="636" spans="1:17" s="4" customFormat="1" ht="31" customHeight="1" outlineLevel="1">
      <c r="A636" s="41" t="s">
        <v>1242</v>
      </c>
      <c r="B636" s="81" t="s">
        <v>2103</v>
      </c>
      <c r="C636" s="82" t="s">
        <v>742</v>
      </c>
      <c r="D636" s="83">
        <v>5.5</v>
      </c>
      <c r="E636" s="84" t="s">
        <v>1525</v>
      </c>
      <c r="F636" s="84" t="s">
        <v>1558</v>
      </c>
      <c r="G636" s="93"/>
      <c r="H636" s="119">
        <f t="shared" si="9"/>
        <v>0</v>
      </c>
      <c r="I636" s="6"/>
      <c r="K636" s="13"/>
    </row>
    <row r="637" spans="1:17" s="4" customFormat="1" ht="31" customHeight="1" outlineLevel="1">
      <c r="A637" s="41" t="s">
        <v>1243</v>
      </c>
      <c r="B637" s="81" t="s">
        <v>2104</v>
      </c>
      <c r="C637" s="82" t="s">
        <v>742</v>
      </c>
      <c r="D637" s="83">
        <v>5.2</v>
      </c>
      <c r="E637" s="84" t="s">
        <v>1409</v>
      </c>
      <c r="F637" s="84" t="s">
        <v>1558</v>
      </c>
      <c r="G637" s="93"/>
      <c r="H637" s="119">
        <f t="shared" si="9"/>
        <v>0</v>
      </c>
      <c r="I637" s="6"/>
      <c r="K637" s="13"/>
    </row>
    <row r="638" spans="1:17" s="4" customFormat="1" ht="31" customHeight="1" outlineLevel="1">
      <c r="A638" s="41" t="s">
        <v>512</v>
      </c>
      <c r="B638" s="81" t="s">
        <v>2105</v>
      </c>
      <c r="C638" s="82" t="s">
        <v>742</v>
      </c>
      <c r="D638" s="83">
        <v>13</v>
      </c>
      <c r="E638" s="84" t="s">
        <v>1411</v>
      </c>
      <c r="F638" s="84" t="s">
        <v>2083</v>
      </c>
      <c r="G638" s="93"/>
      <c r="H638" s="119">
        <f t="shared" si="9"/>
        <v>0</v>
      </c>
      <c r="I638" s="6"/>
      <c r="K638" s="13"/>
    </row>
    <row r="639" spans="1:17" s="4" customFormat="1" ht="31" customHeight="1" outlineLevel="1">
      <c r="A639" s="41" t="s">
        <v>513</v>
      </c>
      <c r="B639" s="81" t="s">
        <v>2106</v>
      </c>
      <c r="C639" s="82" t="s">
        <v>1078</v>
      </c>
      <c r="D639" s="83">
        <v>7.5</v>
      </c>
      <c r="E639" s="84" t="s">
        <v>2107</v>
      </c>
      <c r="F639" s="84" t="s">
        <v>2083</v>
      </c>
      <c r="G639" s="93"/>
      <c r="H639" s="119">
        <f t="shared" si="9"/>
        <v>0</v>
      </c>
      <c r="I639" s="6"/>
      <c r="K639" s="13"/>
      <c r="P639" s="79" t="s">
        <v>2547</v>
      </c>
      <c r="Q639" s="79"/>
    </row>
    <row r="640" spans="1:17" s="4" customFormat="1" ht="31" customHeight="1" outlineLevel="1">
      <c r="A640" s="41" t="s">
        <v>514</v>
      </c>
      <c r="B640" s="81" t="s">
        <v>2108</v>
      </c>
      <c r="C640" s="82" t="s">
        <v>742</v>
      </c>
      <c r="D640" s="83">
        <v>6</v>
      </c>
      <c r="E640" s="84" t="s">
        <v>1079</v>
      </c>
      <c r="F640" s="84" t="s">
        <v>1936</v>
      </c>
      <c r="G640" s="120">
        <f>M640+P640</f>
        <v>0</v>
      </c>
      <c r="H640" s="119">
        <f t="shared" si="9"/>
        <v>0</v>
      </c>
      <c r="I640" s="6"/>
      <c r="K640" s="13"/>
      <c r="M640" s="146">
        <v>0</v>
      </c>
      <c r="N640" s="98" t="s">
        <v>2546</v>
      </c>
      <c r="O640" s="97"/>
      <c r="P640" s="79">
        <f>12*$V$4</f>
        <v>0</v>
      </c>
      <c r="Q640" s="79"/>
    </row>
    <row r="641" spans="1:17" s="4" customFormat="1" ht="31" customHeight="1" outlineLevel="1">
      <c r="A641" s="41" t="s">
        <v>515</v>
      </c>
      <c r="B641" s="81" t="s">
        <v>2109</v>
      </c>
      <c r="C641" s="82" t="s">
        <v>742</v>
      </c>
      <c r="D641" s="83">
        <v>6</v>
      </c>
      <c r="E641" s="84" t="s">
        <v>1080</v>
      </c>
      <c r="F641" s="84" t="s">
        <v>1936</v>
      </c>
      <c r="G641" s="120">
        <f t="shared" ref="G641:G652" si="11">M641+P641</f>
        <v>0</v>
      </c>
      <c r="H641" s="119">
        <f t="shared" si="9"/>
        <v>0</v>
      </c>
      <c r="I641" s="6"/>
      <c r="K641" s="13"/>
      <c r="M641" s="146">
        <v>0</v>
      </c>
      <c r="N641" s="98" t="s">
        <v>2546</v>
      </c>
      <c r="O641" s="97"/>
      <c r="P641" s="79">
        <f t="shared" ref="P641:P653" si="12">12*$V$4</f>
        <v>0</v>
      </c>
      <c r="Q641" s="79"/>
    </row>
    <row r="642" spans="1:17" s="4" customFormat="1" ht="31" customHeight="1" outlineLevel="1">
      <c r="A642" s="41" t="s">
        <v>525</v>
      </c>
      <c r="B642" s="81" t="s">
        <v>2110</v>
      </c>
      <c r="C642" s="82" t="s">
        <v>742</v>
      </c>
      <c r="D642" s="83">
        <v>6</v>
      </c>
      <c r="E642" s="84" t="s">
        <v>1090</v>
      </c>
      <c r="F642" s="84" t="s">
        <v>1936</v>
      </c>
      <c r="G642" s="120">
        <f t="shared" si="11"/>
        <v>0</v>
      </c>
      <c r="H642" s="119">
        <f t="shared" si="9"/>
        <v>0</v>
      </c>
      <c r="I642" s="6"/>
      <c r="K642" s="13"/>
      <c r="M642" s="146">
        <v>0</v>
      </c>
      <c r="N642" s="98" t="s">
        <v>2546</v>
      </c>
      <c r="O642" s="97"/>
      <c r="P642" s="79">
        <f t="shared" si="12"/>
        <v>0</v>
      </c>
      <c r="Q642" s="79"/>
    </row>
    <row r="643" spans="1:17" s="4" customFormat="1" ht="31" customHeight="1" outlineLevel="1">
      <c r="A643" s="41" t="s">
        <v>516</v>
      </c>
      <c r="B643" s="81" t="s">
        <v>2111</v>
      </c>
      <c r="C643" s="82" t="s">
        <v>742</v>
      </c>
      <c r="D643" s="83">
        <v>6</v>
      </c>
      <c r="E643" s="84" t="s">
        <v>1081</v>
      </c>
      <c r="F643" s="84" t="s">
        <v>1936</v>
      </c>
      <c r="G643" s="120">
        <f t="shared" si="11"/>
        <v>0</v>
      </c>
      <c r="H643" s="119">
        <f t="shared" si="9"/>
        <v>0</v>
      </c>
      <c r="I643" s="6"/>
      <c r="K643" s="13"/>
      <c r="M643" s="146">
        <v>0</v>
      </c>
      <c r="N643" s="98" t="s">
        <v>2546</v>
      </c>
      <c r="O643" s="97"/>
      <c r="P643" s="79">
        <f t="shared" si="12"/>
        <v>0</v>
      </c>
      <c r="Q643" s="79"/>
    </row>
    <row r="644" spans="1:17" s="4" customFormat="1" ht="31" customHeight="1" outlineLevel="1">
      <c r="A644" s="41" t="s">
        <v>517</v>
      </c>
      <c r="B644" s="81" t="s">
        <v>2112</v>
      </c>
      <c r="C644" s="82" t="s">
        <v>742</v>
      </c>
      <c r="D644" s="83">
        <v>6</v>
      </c>
      <c r="E644" s="84" t="s">
        <v>1082</v>
      </c>
      <c r="F644" s="84" t="s">
        <v>1936</v>
      </c>
      <c r="G644" s="120">
        <f t="shared" si="11"/>
        <v>0</v>
      </c>
      <c r="H644" s="119">
        <f t="shared" si="9"/>
        <v>0</v>
      </c>
      <c r="I644" s="6"/>
      <c r="K644" s="13"/>
      <c r="M644" s="146">
        <v>0</v>
      </c>
      <c r="N644" s="98" t="s">
        <v>2546</v>
      </c>
      <c r="O644" s="97"/>
      <c r="P644" s="79">
        <f t="shared" si="12"/>
        <v>0</v>
      </c>
      <c r="Q644" s="79"/>
    </row>
    <row r="645" spans="1:17" s="4" customFormat="1" ht="31" customHeight="1" outlineLevel="1">
      <c r="A645" s="41" t="s">
        <v>518</v>
      </c>
      <c r="B645" s="81" t="s">
        <v>2113</v>
      </c>
      <c r="C645" s="82" t="s">
        <v>742</v>
      </c>
      <c r="D645" s="83">
        <v>6</v>
      </c>
      <c r="E645" s="84" t="s">
        <v>1083</v>
      </c>
      <c r="F645" s="84" t="s">
        <v>1936</v>
      </c>
      <c r="G645" s="120">
        <f t="shared" si="11"/>
        <v>0</v>
      </c>
      <c r="H645" s="119">
        <f t="shared" si="9"/>
        <v>0</v>
      </c>
      <c r="I645" s="6"/>
      <c r="K645" s="13"/>
      <c r="M645" s="146">
        <v>0</v>
      </c>
      <c r="N645" s="98" t="s">
        <v>2546</v>
      </c>
      <c r="O645" s="97"/>
      <c r="P645" s="79">
        <f t="shared" si="12"/>
        <v>0</v>
      </c>
      <c r="Q645" s="79"/>
    </row>
    <row r="646" spans="1:17" s="4" customFormat="1" ht="31" customHeight="1" outlineLevel="1">
      <c r="A646" s="41" t="s">
        <v>519</v>
      </c>
      <c r="B646" s="81" t="s">
        <v>2114</v>
      </c>
      <c r="C646" s="82" t="s">
        <v>742</v>
      </c>
      <c r="D646" s="83">
        <v>6</v>
      </c>
      <c r="E646" s="84" t="s">
        <v>1084</v>
      </c>
      <c r="F646" s="84" t="s">
        <v>1936</v>
      </c>
      <c r="G646" s="120">
        <f t="shared" si="11"/>
        <v>0</v>
      </c>
      <c r="H646" s="119">
        <f t="shared" ref="H646:H709" si="13">D646*G646</f>
        <v>0</v>
      </c>
      <c r="I646" s="6"/>
      <c r="K646" s="13"/>
      <c r="M646" s="146">
        <v>0</v>
      </c>
      <c r="N646" s="98" t="s">
        <v>2546</v>
      </c>
      <c r="O646" s="97"/>
      <c r="P646" s="79">
        <f t="shared" si="12"/>
        <v>0</v>
      </c>
      <c r="Q646" s="79"/>
    </row>
    <row r="647" spans="1:17" s="4" customFormat="1" ht="31" customHeight="1" outlineLevel="1">
      <c r="A647" s="41" t="s">
        <v>520</v>
      </c>
      <c r="B647" s="81" t="s">
        <v>2115</v>
      </c>
      <c r="C647" s="82" t="s">
        <v>742</v>
      </c>
      <c r="D647" s="83">
        <v>6</v>
      </c>
      <c r="E647" s="84" t="s">
        <v>1085</v>
      </c>
      <c r="F647" s="84" t="s">
        <v>1936</v>
      </c>
      <c r="G647" s="120">
        <f t="shared" si="11"/>
        <v>0</v>
      </c>
      <c r="H647" s="119">
        <f t="shared" si="13"/>
        <v>0</v>
      </c>
      <c r="I647" s="6"/>
      <c r="K647" s="13"/>
      <c r="M647" s="146">
        <v>0</v>
      </c>
      <c r="N647" s="98" t="s">
        <v>2546</v>
      </c>
      <c r="O647" s="97"/>
      <c r="P647" s="79">
        <f t="shared" si="12"/>
        <v>0</v>
      </c>
      <c r="Q647" s="79"/>
    </row>
    <row r="648" spans="1:17" s="4" customFormat="1" ht="31" customHeight="1" outlineLevel="1">
      <c r="A648" s="41" t="s">
        <v>521</v>
      </c>
      <c r="B648" s="81" t="s">
        <v>2116</v>
      </c>
      <c r="C648" s="82" t="s">
        <v>742</v>
      </c>
      <c r="D648" s="83">
        <v>6</v>
      </c>
      <c r="E648" s="122" t="s">
        <v>1086</v>
      </c>
      <c r="F648" s="84" t="s">
        <v>1936</v>
      </c>
      <c r="G648" s="120">
        <f t="shared" si="11"/>
        <v>0</v>
      </c>
      <c r="H648" s="119">
        <f t="shared" si="13"/>
        <v>0</v>
      </c>
      <c r="I648" s="6"/>
      <c r="K648" s="13"/>
      <c r="M648" s="146">
        <v>0</v>
      </c>
      <c r="N648" s="98" t="s">
        <v>2546</v>
      </c>
      <c r="O648" s="97"/>
      <c r="P648" s="79">
        <f t="shared" si="12"/>
        <v>0</v>
      </c>
      <c r="Q648" s="79"/>
    </row>
    <row r="649" spans="1:17" s="4" customFormat="1" ht="31" customHeight="1" outlineLevel="1">
      <c r="A649" s="41" t="s">
        <v>522</v>
      </c>
      <c r="B649" s="81" t="s">
        <v>2117</v>
      </c>
      <c r="C649" s="82" t="s">
        <v>742</v>
      </c>
      <c r="D649" s="83">
        <v>6</v>
      </c>
      <c r="E649" s="122" t="s">
        <v>1087</v>
      </c>
      <c r="F649" s="84" t="s">
        <v>1936</v>
      </c>
      <c r="G649" s="120">
        <f t="shared" si="11"/>
        <v>0</v>
      </c>
      <c r="H649" s="119">
        <f t="shared" si="13"/>
        <v>0</v>
      </c>
      <c r="I649" s="6"/>
      <c r="K649" s="13"/>
      <c r="M649" s="146">
        <v>0</v>
      </c>
      <c r="N649" s="98" t="s">
        <v>2546</v>
      </c>
      <c r="O649" s="97"/>
      <c r="P649" s="79">
        <f t="shared" si="12"/>
        <v>0</v>
      </c>
      <c r="Q649" s="79"/>
    </row>
    <row r="650" spans="1:17" s="4" customFormat="1" ht="31" customHeight="1" outlineLevel="1">
      <c r="A650" s="41" t="s">
        <v>523</v>
      </c>
      <c r="B650" s="81" t="s">
        <v>2118</v>
      </c>
      <c r="C650" s="82" t="s">
        <v>742</v>
      </c>
      <c r="D650" s="83">
        <v>6</v>
      </c>
      <c r="E650" s="122" t="s">
        <v>1088</v>
      </c>
      <c r="F650" s="84" t="s">
        <v>1936</v>
      </c>
      <c r="G650" s="120">
        <f t="shared" si="11"/>
        <v>0</v>
      </c>
      <c r="H650" s="119">
        <f t="shared" si="13"/>
        <v>0</v>
      </c>
      <c r="I650" s="6"/>
      <c r="K650" s="13"/>
      <c r="M650" s="146">
        <v>0</v>
      </c>
      <c r="N650" s="98" t="s">
        <v>2546</v>
      </c>
      <c r="O650" s="97"/>
      <c r="P650" s="79">
        <f t="shared" si="12"/>
        <v>0</v>
      </c>
      <c r="Q650" s="79"/>
    </row>
    <row r="651" spans="1:17" s="4" customFormat="1" ht="31" customHeight="1" outlineLevel="1">
      <c r="A651" s="41" t="s">
        <v>524</v>
      </c>
      <c r="B651" s="81" t="s">
        <v>2119</v>
      </c>
      <c r="C651" s="82" t="s">
        <v>742</v>
      </c>
      <c r="D651" s="83">
        <v>6</v>
      </c>
      <c r="E651" s="84" t="s">
        <v>1089</v>
      </c>
      <c r="F651" s="84" t="s">
        <v>1936</v>
      </c>
      <c r="G651" s="120">
        <f t="shared" si="11"/>
        <v>0</v>
      </c>
      <c r="H651" s="119">
        <f t="shared" si="13"/>
        <v>0</v>
      </c>
      <c r="I651" s="6"/>
      <c r="K651" s="13"/>
      <c r="M651" s="146">
        <v>0</v>
      </c>
      <c r="N651" s="98" t="s">
        <v>2546</v>
      </c>
      <c r="O651" s="97"/>
      <c r="P651" s="79">
        <f t="shared" si="12"/>
        <v>0</v>
      </c>
      <c r="Q651" s="79"/>
    </row>
    <row r="652" spans="1:17" s="4" customFormat="1" ht="31" customHeight="1" outlineLevel="1">
      <c r="A652" s="41" t="s">
        <v>526</v>
      </c>
      <c r="B652" s="81" t="s">
        <v>2120</v>
      </c>
      <c r="C652" s="82" t="s">
        <v>742</v>
      </c>
      <c r="D652" s="83">
        <v>6</v>
      </c>
      <c r="E652" s="122" t="s">
        <v>2455</v>
      </c>
      <c r="F652" s="84" t="s">
        <v>1936</v>
      </c>
      <c r="G652" s="120">
        <f t="shared" si="11"/>
        <v>0</v>
      </c>
      <c r="H652" s="119">
        <f t="shared" si="13"/>
        <v>0</v>
      </c>
      <c r="I652" s="6"/>
      <c r="K652" s="13"/>
      <c r="M652" s="146">
        <v>0</v>
      </c>
      <c r="N652" s="98" t="s">
        <v>2546</v>
      </c>
      <c r="O652" s="97"/>
      <c r="P652" s="79">
        <f t="shared" si="12"/>
        <v>0</v>
      </c>
      <c r="Q652" s="79"/>
    </row>
    <row r="653" spans="1:17" s="4" customFormat="1" ht="31" customHeight="1" outlineLevel="1">
      <c r="A653" s="41" t="s">
        <v>1170</v>
      </c>
      <c r="B653" s="81" t="s">
        <v>2121</v>
      </c>
      <c r="C653" s="82" t="s">
        <v>742</v>
      </c>
      <c r="D653" s="83">
        <v>6</v>
      </c>
      <c r="E653" s="122" t="s">
        <v>1091</v>
      </c>
      <c r="F653" s="84" t="s">
        <v>1936</v>
      </c>
      <c r="G653" s="120">
        <f>M653+P653</f>
        <v>0</v>
      </c>
      <c r="H653" s="119">
        <f t="shared" si="13"/>
        <v>0</v>
      </c>
      <c r="I653" s="6"/>
      <c r="K653" s="13"/>
      <c r="M653" s="146">
        <v>0</v>
      </c>
      <c r="N653" s="98" t="s">
        <v>2546</v>
      </c>
      <c r="O653" s="97"/>
      <c r="P653" s="79">
        <f t="shared" si="12"/>
        <v>0</v>
      </c>
      <c r="Q653" s="79"/>
    </row>
    <row r="654" spans="1:17" s="4" customFormat="1" ht="31" customHeight="1" outlineLevel="1">
      <c r="A654" s="41" t="s">
        <v>736</v>
      </c>
      <c r="B654" s="81" t="s">
        <v>2122</v>
      </c>
      <c r="C654" s="82" t="s">
        <v>784</v>
      </c>
      <c r="D654" s="83">
        <v>74</v>
      </c>
      <c r="E654" s="84" t="s">
        <v>1412</v>
      </c>
      <c r="F654" s="84" t="s">
        <v>1936</v>
      </c>
      <c r="G654" s="93"/>
      <c r="H654" s="119">
        <f t="shared" si="13"/>
        <v>0</v>
      </c>
      <c r="I654" s="6"/>
      <c r="K654" s="13"/>
    </row>
    <row r="655" spans="1:17" s="4" customFormat="1" ht="31" customHeight="1" outlineLevel="1">
      <c r="A655" s="41" t="s">
        <v>527</v>
      </c>
      <c r="B655" s="81" t="s">
        <v>2123</v>
      </c>
      <c r="C655" s="82" t="s">
        <v>784</v>
      </c>
      <c r="D655" s="83">
        <v>29.5</v>
      </c>
      <c r="E655" s="84" t="s">
        <v>1413</v>
      </c>
      <c r="F655" s="84" t="s">
        <v>1936</v>
      </c>
      <c r="G655" s="93"/>
      <c r="H655" s="119">
        <f t="shared" si="13"/>
        <v>0</v>
      </c>
      <c r="I655" s="6"/>
      <c r="K655" s="13"/>
    </row>
    <row r="656" spans="1:17" s="4" customFormat="1" ht="31" customHeight="1" outlineLevel="1">
      <c r="A656" s="41" t="s">
        <v>528</v>
      </c>
      <c r="B656" s="81" t="s">
        <v>2124</v>
      </c>
      <c r="C656" s="82" t="s">
        <v>784</v>
      </c>
      <c r="D656" s="83">
        <v>19.5</v>
      </c>
      <c r="E656" s="84" t="s">
        <v>1526</v>
      </c>
      <c r="F656" s="84" t="s">
        <v>1936</v>
      </c>
      <c r="G656" s="93"/>
      <c r="H656" s="119">
        <f t="shared" si="13"/>
        <v>0</v>
      </c>
      <c r="I656" s="6"/>
      <c r="K656" s="13"/>
    </row>
    <row r="657" spans="1:11" s="4" customFormat="1" ht="31" customHeight="1" outlineLevel="1">
      <c r="A657" s="41" t="s">
        <v>529</v>
      </c>
      <c r="B657" s="81" t="s">
        <v>2125</v>
      </c>
      <c r="C657" s="82" t="s">
        <v>784</v>
      </c>
      <c r="D657" s="83">
        <v>29.9</v>
      </c>
      <c r="E657" s="84" t="s">
        <v>1527</v>
      </c>
      <c r="F657" s="84" t="s">
        <v>1936</v>
      </c>
      <c r="G657" s="93"/>
      <c r="H657" s="119">
        <f t="shared" si="13"/>
        <v>0</v>
      </c>
      <c r="I657" s="6"/>
      <c r="K657" s="13"/>
    </row>
    <row r="658" spans="1:11" s="4" customFormat="1" ht="31" customHeight="1" outlineLevel="1">
      <c r="A658" s="41" t="s">
        <v>530</v>
      </c>
      <c r="B658" s="81" t="s">
        <v>2126</v>
      </c>
      <c r="C658" s="82" t="s">
        <v>784</v>
      </c>
      <c r="D658" s="83">
        <v>42</v>
      </c>
      <c r="E658" s="84" t="s">
        <v>1528</v>
      </c>
      <c r="F658" s="84" t="s">
        <v>1936</v>
      </c>
      <c r="G658" s="93"/>
      <c r="H658" s="119">
        <f t="shared" si="13"/>
        <v>0</v>
      </c>
      <c r="I658" s="6"/>
      <c r="K658" s="13"/>
    </row>
    <row r="659" spans="1:11" s="4" customFormat="1" ht="31" customHeight="1" outlineLevel="1">
      <c r="A659" s="41" t="s">
        <v>531</v>
      </c>
      <c r="B659" s="81" t="s">
        <v>2127</v>
      </c>
      <c r="C659" s="82" t="s">
        <v>784</v>
      </c>
      <c r="D659" s="83">
        <v>12</v>
      </c>
      <c r="E659" s="84" t="s">
        <v>1529</v>
      </c>
      <c r="F659" s="84" t="s">
        <v>1936</v>
      </c>
      <c r="G659" s="93"/>
      <c r="H659" s="119">
        <f t="shared" si="13"/>
        <v>0</v>
      </c>
      <c r="I659" s="6"/>
      <c r="K659" s="13"/>
    </row>
    <row r="660" spans="1:11" s="4" customFormat="1" ht="31" customHeight="1" outlineLevel="1">
      <c r="A660" s="41" t="s">
        <v>532</v>
      </c>
      <c r="B660" s="81" t="s">
        <v>2128</v>
      </c>
      <c r="C660" s="82" t="s">
        <v>742</v>
      </c>
      <c r="D660" s="83">
        <v>4</v>
      </c>
      <c r="E660" s="84" t="s">
        <v>1092</v>
      </c>
      <c r="F660" s="84" t="s">
        <v>1936</v>
      </c>
      <c r="G660" s="93"/>
      <c r="H660" s="119">
        <f t="shared" si="13"/>
        <v>0</v>
      </c>
      <c r="I660" s="6"/>
      <c r="K660" s="13"/>
    </row>
    <row r="661" spans="1:11" s="4" customFormat="1" ht="31" customHeight="1" outlineLevel="1">
      <c r="A661" s="41" t="s">
        <v>533</v>
      </c>
      <c r="B661" s="81" t="s">
        <v>2129</v>
      </c>
      <c r="C661" s="82" t="s">
        <v>742</v>
      </c>
      <c r="D661" s="83">
        <v>4</v>
      </c>
      <c r="E661" s="84" t="s">
        <v>1093</v>
      </c>
      <c r="F661" s="84" t="s">
        <v>1936</v>
      </c>
      <c r="G661" s="93"/>
      <c r="H661" s="119">
        <f t="shared" si="13"/>
        <v>0</v>
      </c>
      <c r="I661" s="6"/>
      <c r="K661" s="13"/>
    </row>
    <row r="662" spans="1:11" s="4" customFormat="1" ht="31" customHeight="1" outlineLevel="1">
      <c r="A662" s="41" t="s">
        <v>534</v>
      </c>
      <c r="B662" s="81" t="s">
        <v>2130</v>
      </c>
      <c r="C662" s="82" t="s">
        <v>742</v>
      </c>
      <c r="D662" s="83">
        <v>4</v>
      </c>
      <c r="E662" s="84" t="s">
        <v>1094</v>
      </c>
      <c r="F662" s="84" t="s">
        <v>1936</v>
      </c>
      <c r="G662" s="93"/>
      <c r="H662" s="119">
        <f t="shared" si="13"/>
        <v>0</v>
      </c>
      <c r="I662" s="6"/>
      <c r="K662" s="13"/>
    </row>
    <row r="663" spans="1:11" s="4" customFormat="1" ht="31" customHeight="1" outlineLevel="1">
      <c r="A663" s="41" t="s">
        <v>535</v>
      </c>
      <c r="B663" s="81" t="s">
        <v>2131</v>
      </c>
      <c r="C663" s="82" t="s">
        <v>742</v>
      </c>
      <c r="D663" s="83">
        <v>4</v>
      </c>
      <c r="E663" s="84" t="s">
        <v>1095</v>
      </c>
      <c r="F663" s="84" t="s">
        <v>1936</v>
      </c>
      <c r="G663" s="93"/>
      <c r="H663" s="119">
        <f t="shared" si="13"/>
        <v>0</v>
      </c>
      <c r="I663" s="6"/>
      <c r="K663" s="13"/>
    </row>
    <row r="664" spans="1:11" s="4" customFormat="1" ht="31" customHeight="1" outlineLevel="1">
      <c r="A664" s="41" t="s">
        <v>536</v>
      </c>
      <c r="B664" s="81" t="s">
        <v>2132</v>
      </c>
      <c r="C664" s="82" t="s">
        <v>742</v>
      </c>
      <c r="D664" s="83">
        <v>4</v>
      </c>
      <c r="E664" s="84" t="s">
        <v>1096</v>
      </c>
      <c r="F664" s="84" t="s">
        <v>1936</v>
      </c>
      <c r="G664" s="93"/>
      <c r="H664" s="119">
        <f t="shared" si="13"/>
        <v>0</v>
      </c>
      <c r="I664" s="6"/>
      <c r="K664" s="13"/>
    </row>
    <row r="665" spans="1:11" s="4" customFormat="1" ht="31" customHeight="1" outlineLevel="1">
      <c r="A665" s="41" t="s">
        <v>537</v>
      </c>
      <c r="B665" s="81" t="s">
        <v>2133</v>
      </c>
      <c r="C665" s="82" t="s">
        <v>742</v>
      </c>
      <c r="D665" s="83">
        <v>4</v>
      </c>
      <c r="E665" s="84" t="s">
        <v>1097</v>
      </c>
      <c r="F665" s="84" t="s">
        <v>1936</v>
      </c>
      <c r="G665" s="93"/>
      <c r="H665" s="119">
        <f t="shared" si="13"/>
        <v>0</v>
      </c>
      <c r="I665" s="6"/>
      <c r="K665" s="13"/>
    </row>
    <row r="666" spans="1:11" s="4" customFormat="1" ht="31" customHeight="1" outlineLevel="1">
      <c r="A666" s="41" t="s">
        <v>538</v>
      </c>
      <c r="B666" s="81" t="s">
        <v>2134</v>
      </c>
      <c r="C666" s="82" t="s">
        <v>742</v>
      </c>
      <c r="D666" s="83">
        <v>4</v>
      </c>
      <c r="E666" s="84" t="s">
        <v>1098</v>
      </c>
      <c r="F666" s="84" t="s">
        <v>1936</v>
      </c>
      <c r="G666" s="93"/>
      <c r="H666" s="119">
        <f t="shared" si="13"/>
        <v>0</v>
      </c>
      <c r="I666" s="6"/>
      <c r="K666" s="13"/>
    </row>
    <row r="667" spans="1:11" s="4" customFormat="1" ht="31" customHeight="1" outlineLevel="1">
      <c r="A667" s="41" t="s">
        <v>539</v>
      </c>
      <c r="B667" s="81" t="s">
        <v>2135</v>
      </c>
      <c r="C667" s="82" t="s">
        <v>742</v>
      </c>
      <c r="D667" s="83">
        <v>4</v>
      </c>
      <c r="E667" s="84" t="s">
        <v>1099</v>
      </c>
      <c r="F667" s="84" t="s">
        <v>1936</v>
      </c>
      <c r="G667" s="93"/>
      <c r="H667" s="119">
        <f t="shared" si="13"/>
        <v>0</v>
      </c>
      <c r="I667" s="6"/>
      <c r="K667" s="13"/>
    </row>
    <row r="668" spans="1:11" s="4" customFormat="1" ht="31" customHeight="1" outlineLevel="1">
      <c r="A668" s="41" t="s">
        <v>540</v>
      </c>
      <c r="B668" s="81" t="s">
        <v>2136</v>
      </c>
      <c r="C668" s="82" t="s">
        <v>742</v>
      </c>
      <c r="D668" s="83">
        <v>4</v>
      </c>
      <c r="E668" s="84" t="s">
        <v>1100</v>
      </c>
      <c r="F668" s="84" t="s">
        <v>1936</v>
      </c>
      <c r="G668" s="93"/>
      <c r="H668" s="119">
        <f t="shared" si="13"/>
        <v>0</v>
      </c>
      <c r="I668" s="6"/>
      <c r="K668" s="13"/>
    </row>
    <row r="669" spans="1:11" s="4" customFormat="1" ht="31" customHeight="1" outlineLevel="1">
      <c r="A669" s="41" t="s">
        <v>541</v>
      </c>
      <c r="B669" s="81" t="s">
        <v>2137</v>
      </c>
      <c r="C669" s="82" t="s">
        <v>742</v>
      </c>
      <c r="D669" s="83">
        <v>4</v>
      </c>
      <c r="E669" s="84" t="s">
        <v>1101</v>
      </c>
      <c r="F669" s="84" t="s">
        <v>1936</v>
      </c>
      <c r="G669" s="93"/>
      <c r="H669" s="119">
        <f t="shared" si="13"/>
        <v>0</v>
      </c>
      <c r="I669" s="6"/>
      <c r="K669" s="13"/>
    </row>
    <row r="670" spans="1:11" s="4" customFormat="1" ht="31" customHeight="1" outlineLevel="1">
      <c r="A670" s="41" t="s">
        <v>1552</v>
      </c>
      <c r="B670" s="81" t="s">
        <v>2138</v>
      </c>
      <c r="C670" s="82" t="s">
        <v>774</v>
      </c>
      <c r="D670" s="83">
        <v>17</v>
      </c>
      <c r="E670" s="84" t="s">
        <v>1553</v>
      </c>
      <c r="F670" s="84" t="s">
        <v>1936</v>
      </c>
      <c r="G670" s="93"/>
      <c r="H670" s="119">
        <f t="shared" si="13"/>
        <v>0</v>
      </c>
      <c r="I670" s="6"/>
      <c r="K670" s="13"/>
    </row>
    <row r="671" spans="1:11" s="4" customFormat="1" ht="31" customHeight="1" outlineLevel="1">
      <c r="A671" s="41" t="s">
        <v>2139</v>
      </c>
      <c r="B671" s="81" t="s">
        <v>2140</v>
      </c>
      <c r="C671" s="82" t="e">
        <v>#N/A</v>
      </c>
      <c r="D671" s="83">
        <v>17</v>
      </c>
      <c r="E671" s="84" t="s">
        <v>2141</v>
      </c>
      <c r="F671" s="84" t="s">
        <v>1936</v>
      </c>
      <c r="G671" s="93"/>
      <c r="H671" s="119">
        <f t="shared" si="13"/>
        <v>0</v>
      </c>
      <c r="I671" s="6"/>
      <c r="K671" s="13"/>
    </row>
    <row r="672" spans="1:11" s="4" customFormat="1" ht="31" customHeight="1" outlineLevel="1">
      <c r="A672" s="41" t="s">
        <v>542</v>
      </c>
      <c r="B672" s="81" t="s">
        <v>2142</v>
      </c>
      <c r="C672" s="82" t="s">
        <v>742</v>
      </c>
      <c r="D672" s="83">
        <v>4</v>
      </c>
      <c r="E672" s="84" t="s">
        <v>1102</v>
      </c>
      <c r="F672" s="84" t="s">
        <v>1936</v>
      </c>
      <c r="G672" s="93"/>
      <c r="H672" s="119">
        <f t="shared" si="13"/>
        <v>0</v>
      </c>
      <c r="I672" s="6"/>
      <c r="K672" s="13"/>
    </row>
    <row r="673" spans="1:11" s="4" customFormat="1" ht="31" customHeight="1" outlineLevel="1">
      <c r="A673" s="41" t="s">
        <v>543</v>
      </c>
      <c r="B673" s="81" t="s">
        <v>2143</v>
      </c>
      <c r="C673" s="82" t="s">
        <v>742</v>
      </c>
      <c r="D673" s="83">
        <v>4</v>
      </c>
      <c r="E673" s="84" t="s">
        <v>1103</v>
      </c>
      <c r="F673" s="84" t="s">
        <v>1936</v>
      </c>
      <c r="G673" s="93"/>
      <c r="H673" s="119">
        <f t="shared" si="13"/>
        <v>0</v>
      </c>
      <c r="I673" s="6"/>
      <c r="K673" s="13"/>
    </row>
    <row r="674" spans="1:11" s="4" customFormat="1" ht="31" customHeight="1" outlineLevel="1">
      <c r="A674" s="41" t="s">
        <v>544</v>
      </c>
      <c r="B674" s="81" t="s">
        <v>2144</v>
      </c>
      <c r="C674" s="82" t="s">
        <v>774</v>
      </c>
      <c r="D674" s="83">
        <v>15</v>
      </c>
      <c r="E674" s="84" t="s">
        <v>1104</v>
      </c>
      <c r="F674" s="84" t="s">
        <v>1936</v>
      </c>
      <c r="G674" s="93"/>
      <c r="H674" s="119">
        <f t="shared" si="13"/>
        <v>0</v>
      </c>
      <c r="I674" s="6"/>
      <c r="K674" s="13"/>
    </row>
    <row r="675" spans="1:11" s="4" customFormat="1" ht="31" customHeight="1" outlineLevel="1">
      <c r="A675" s="41" t="s">
        <v>1545</v>
      </c>
      <c r="B675" s="81" t="s">
        <v>2145</v>
      </c>
      <c r="C675" s="82" t="s">
        <v>774</v>
      </c>
      <c r="D675" s="83">
        <v>12</v>
      </c>
      <c r="E675" s="84" t="s">
        <v>2146</v>
      </c>
      <c r="F675" s="84" t="s">
        <v>1936</v>
      </c>
      <c r="G675" s="93"/>
      <c r="H675" s="119">
        <f t="shared" si="13"/>
        <v>0</v>
      </c>
      <c r="I675" s="6"/>
      <c r="K675" s="13"/>
    </row>
    <row r="676" spans="1:11" s="4" customFormat="1" ht="31" customHeight="1" outlineLevel="1">
      <c r="A676" s="41" t="s">
        <v>545</v>
      </c>
      <c r="B676" s="81" t="s">
        <v>2147</v>
      </c>
      <c r="C676" s="82" t="s">
        <v>764</v>
      </c>
      <c r="D676" s="83">
        <v>6.3</v>
      </c>
      <c r="E676" s="84" t="s">
        <v>1414</v>
      </c>
      <c r="F676" s="84" t="s">
        <v>1936</v>
      </c>
      <c r="G676" s="93"/>
      <c r="H676" s="119">
        <f t="shared" si="13"/>
        <v>0</v>
      </c>
      <c r="I676" s="6"/>
      <c r="K676" s="13"/>
    </row>
    <row r="677" spans="1:11" s="4" customFormat="1" ht="31" customHeight="1" outlineLevel="1">
      <c r="A677" s="41" t="s">
        <v>546</v>
      </c>
      <c r="B677" s="81" t="s">
        <v>2148</v>
      </c>
      <c r="C677" s="82" t="s">
        <v>764</v>
      </c>
      <c r="D677" s="83">
        <v>6.3</v>
      </c>
      <c r="E677" s="84" t="s">
        <v>1415</v>
      </c>
      <c r="F677" s="84" t="s">
        <v>1936</v>
      </c>
      <c r="G677" s="93"/>
      <c r="H677" s="119">
        <f t="shared" si="13"/>
        <v>0</v>
      </c>
      <c r="I677" s="6"/>
      <c r="K677" s="13"/>
    </row>
    <row r="678" spans="1:11" s="4" customFormat="1" ht="31" customHeight="1" outlineLevel="1">
      <c r="A678" s="41" t="s">
        <v>547</v>
      </c>
      <c r="B678" s="81" t="s">
        <v>2149</v>
      </c>
      <c r="C678" s="82" t="s">
        <v>764</v>
      </c>
      <c r="D678" s="83">
        <v>6.3</v>
      </c>
      <c r="E678" s="84" t="s">
        <v>1416</v>
      </c>
      <c r="F678" s="84" t="s">
        <v>1936</v>
      </c>
      <c r="G678" s="93"/>
      <c r="H678" s="119">
        <f t="shared" si="13"/>
        <v>0</v>
      </c>
      <c r="I678" s="6"/>
      <c r="K678" s="13"/>
    </row>
    <row r="679" spans="1:11" s="4" customFormat="1" ht="31" customHeight="1" outlineLevel="1">
      <c r="A679" s="41" t="s">
        <v>548</v>
      </c>
      <c r="B679" s="81" t="s">
        <v>2150</v>
      </c>
      <c r="C679" s="82" t="s">
        <v>764</v>
      </c>
      <c r="D679" s="83">
        <v>6.3</v>
      </c>
      <c r="E679" s="84" t="s">
        <v>1417</v>
      </c>
      <c r="F679" s="84" t="s">
        <v>1936</v>
      </c>
      <c r="G679" s="93"/>
      <c r="H679" s="119">
        <f t="shared" si="13"/>
        <v>0</v>
      </c>
      <c r="I679" s="6"/>
      <c r="K679" s="13"/>
    </row>
    <row r="680" spans="1:11" s="4" customFormat="1" ht="31" customHeight="1" outlineLevel="1">
      <c r="A680" s="41" t="s">
        <v>549</v>
      </c>
      <c r="B680" s="81" t="s">
        <v>2151</v>
      </c>
      <c r="C680" s="82" t="s">
        <v>764</v>
      </c>
      <c r="D680" s="83">
        <v>6.3</v>
      </c>
      <c r="E680" s="84" t="s">
        <v>1418</v>
      </c>
      <c r="F680" s="84" t="s">
        <v>1936</v>
      </c>
      <c r="G680" s="93"/>
      <c r="H680" s="119">
        <f t="shared" si="13"/>
        <v>0</v>
      </c>
      <c r="I680" s="6"/>
      <c r="K680" s="13"/>
    </row>
    <row r="681" spans="1:11" s="4" customFormat="1" ht="31" customHeight="1" outlineLevel="1">
      <c r="A681" s="41" t="s">
        <v>550</v>
      </c>
      <c r="B681" s="81" t="s">
        <v>2152</v>
      </c>
      <c r="C681" s="82" t="s">
        <v>764</v>
      </c>
      <c r="D681" s="83">
        <v>6.3</v>
      </c>
      <c r="E681" s="84" t="s">
        <v>1419</v>
      </c>
      <c r="F681" s="84" t="s">
        <v>1936</v>
      </c>
      <c r="G681" s="93"/>
      <c r="H681" s="119">
        <f t="shared" si="13"/>
        <v>0</v>
      </c>
      <c r="I681" s="6"/>
      <c r="K681" s="13"/>
    </row>
    <row r="682" spans="1:11" s="4" customFormat="1" ht="31" customHeight="1" outlineLevel="1">
      <c r="A682" s="41" t="s">
        <v>551</v>
      </c>
      <c r="B682" s="81" t="s">
        <v>2153</v>
      </c>
      <c r="C682" s="82" t="s">
        <v>764</v>
      </c>
      <c r="D682" s="83">
        <v>6.3</v>
      </c>
      <c r="E682" s="84" t="s">
        <v>1420</v>
      </c>
      <c r="F682" s="84" t="s">
        <v>1936</v>
      </c>
      <c r="G682" s="93"/>
      <c r="H682" s="119">
        <f t="shared" si="13"/>
        <v>0</v>
      </c>
      <c r="I682" s="6"/>
      <c r="K682" s="13"/>
    </row>
    <row r="683" spans="1:11" s="4" customFormat="1" ht="31" customHeight="1" outlineLevel="1">
      <c r="A683" s="41" t="s">
        <v>552</v>
      </c>
      <c r="B683" s="81" t="s">
        <v>2154</v>
      </c>
      <c r="C683" s="82" t="s">
        <v>764</v>
      </c>
      <c r="D683" s="83">
        <v>6.3</v>
      </c>
      <c r="E683" s="84" t="s">
        <v>1421</v>
      </c>
      <c r="F683" s="84" t="s">
        <v>1936</v>
      </c>
      <c r="G683" s="93"/>
      <c r="H683" s="119">
        <f t="shared" si="13"/>
        <v>0</v>
      </c>
      <c r="I683" s="6"/>
      <c r="K683" s="13"/>
    </row>
    <row r="684" spans="1:11" s="4" customFormat="1" ht="31" customHeight="1" outlineLevel="1">
      <c r="A684" s="41" t="s">
        <v>1244</v>
      </c>
      <c r="B684" s="81" t="s">
        <v>2155</v>
      </c>
      <c r="C684" s="82" t="s">
        <v>764</v>
      </c>
      <c r="D684" s="83">
        <v>6.3</v>
      </c>
      <c r="E684" s="122" t="s">
        <v>1422</v>
      </c>
      <c r="F684" s="84" t="s">
        <v>1936</v>
      </c>
      <c r="G684" s="93"/>
      <c r="H684" s="119">
        <f t="shared" si="13"/>
        <v>0</v>
      </c>
      <c r="I684" s="6"/>
      <c r="K684" s="13"/>
    </row>
    <row r="685" spans="1:11" s="4" customFormat="1" ht="31" customHeight="1" outlineLevel="1">
      <c r="A685" s="41" t="s">
        <v>553</v>
      </c>
      <c r="B685" s="81" t="s">
        <v>2156</v>
      </c>
      <c r="C685" s="82" t="s">
        <v>764</v>
      </c>
      <c r="D685" s="83">
        <v>6.3</v>
      </c>
      <c r="E685" s="84" t="s">
        <v>1423</v>
      </c>
      <c r="F685" s="84" t="s">
        <v>1936</v>
      </c>
      <c r="G685" s="93"/>
      <c r="H685" s="119">
        <f t="shared" si="13"/>
        <v>0</v>
      </c>
      <c r="I685" s="6"/>
      <c r="K685" s="13"/>
    </row>
    <row r="686" spans="1:11" s="4" customFormat="1" ht="31" customHeight="1" outlineLevel="1">
      <c r="A686" s="41" t="s">
        <v>554</v>
      </c>
      <c r="B686" s="81" t="s">
        <v>2157</v>
      </c>
      <c r="C686" s="82" t="s">
        <v>764</v>
      </c>
      <c r="D686" s="83">
        <v>6.3</v>
      </c>
      <c r="E686" s="84" t="s">
        <v>1424</v>
      </c>
      <c r="F686" s="84" t="s">
        <v>1936</v>
      </c>
      <c r="G686" s="93"/>
      <c r="H686" s="119">
        <f t="shared" si="13"/>
        <v>0</v>
      </c>
      <c r="I686" s="6"/>
      <c r="K686" s="13"/>
    </row>
    <row r="687" spans="1:11" s="4" customFormat="1" ht="31" customHeight="1" outlineLevel="1">
      <c r="A687" s="41" t="s">
        <v>1245</v>
      </c>
      <c r="B687" s="81" t="s">
        <v>2158</v>
      </c>
      <c r="C687" s="82" t="s">
        <v>764</v>
      </c>
      <c r="D687" s="83">
        <v>6.3</v>
      </c>
      <c r="E687" s="84" t="s">
        <v>1425</v>
      </c>
      <c r="F687" s="84" t="s">
        <v>1936</v>
      </c>
      <c r="G687" s="93"/>
      <c r="H687" s="119">
        <f t="shared" si="13"/>
        <v>0</v>
      </c>
      <c r="I687" s="6"/>
      <c r="K687" s="13"/>
    </row>
    <row r="688" spans="1:11" s="4" customFormat="1" ht="31" customHeight="1" outlineLevel="1">
      <c r="A688" s="41" t="s">
        <v>555</v>
      </c>
      <c r="B688" s="81" t="s">
        <v>2159</v>
      </c>
      <c r="C688" s="82" t="s">
        <v>764</v>
      </c>
      <c r="D688" s="83">
        <v>6.3</v>
      </c>
      <c r="E688" s="84" t="s">
        <v>1426</v>
      </c>
      <c r="F688" s="84" t="s">
        <v>1936</v>
      </c>
      <c r="G688" s="93"/>
      <c r="H688" s="119">
        <f t="shared" si="13"/>
        <v>0</v>
      </c>
      <c r="I688" s="6"/>
      <c r="K688" s="13"/>
    </row>
    <row r="689" spans="1:11" s="4" customFormat="1" ht="31" customHeight="1" outlineLevel="1">
      <c r="A689" s="41" t="s">
        <v>1246</v>
      </c>
      <c r="B689" s="81" t="s">
        <v>2160</v>
      </c>
      <c r="C689" s="82" t="s">
        <v>764</v>
      </c>
      <c r="D689" s="83">
        <v>6.3</v>
      </c>
      <c r="E689" s="84" t="s">
        <v>1427</v>
      </c>
      <c r="F689" s="84" t="s">
        <v>1936</v>
      </c>
      <c r="G689" s="93"/>
      <c r="H689" s="119">
        <f t="shared" si="13"/>
        <v>0</v>
      </c>
      <c r="I689" s="6"/>
      <c r="K689" s="13"/>
    </row>
    <row r="690" spans="1:11" s="4" customFormat="1" ht="31" customHeight="1" outlineLevel="1">
      <c r="A690" s="41" t="s">
        <v>1247</v>
      </c>
      <c r="B690" s="81" t="s">
        <v>2161</v>
      </c>
      <c r="C690" s="82" t="s">
        <v>764</v>
      </c>
      <c r="D690" s="83">
        <v>6.3</v>
      </c>
      <c r="E690" s="84" t="s">
        <v>1429</v>
      </c>
      <c r="F690" s="84" t="s">
        <v>1936</v>
      </c>
      <c r="G690" s="93"/>
      <c r="H690" s="119">
        <f t="shared" si="13"/>
        <v>0</v>
      </c>
      <c r="I690" s="6"/>
      <c r="K690" s="13"/>
    </row>
    <row r="691" spans="1:11" s="4" customFormat="1" ht="31" customHeight="1">
      <c r="A691" s="41" t="s">
        <v>2162</v>
      </c>
      <c r="B691" s="81" t="s">
        <v>2163</v>
      </c>
      <c r="C691" s="82" t="s">
        <v>764</v>
      </c>
      <c r="D691" s="83">
        <v>6.3</v>
      </c>
      <c r="E691" s="122" t="s">
        <v>2456</v>
      </c>
      <c r="F691" s="84" t="s">
        <v>1936</v>
      </c>
      <c r="G691" s="93"/>
      <c r="H691" s="119">
        <f t="shared" si="13"/>
        <v>0</v>
      </c>
      <c r="I691" s="6"/>
      <c r="K691" s="13"/>
    </row>
    <row r="692" spans="1:11" s="4" customFormat="1" ht="31" customHeight="1">
      <c r="A692" s="41" t="s">
        <v>2164</v>
      </c>
      <c r="B692" s="81" t="s">
        <v>2165</v>
      </c>
      <c r="C692" s="82" t="s">
        <v>764</v>
      </c>
      <c r="D692" s="83">
        <v>6.3</v>
      </c>
      <c r="E692" s="122" t="s">
        <v>2457</v>
      </c>
      <c r="F692" s="84" t="s">
        <v>1936</v>
      </c>
      <c r="G692" s="93"/>
      <c r="H692" s="119">
        <f t="shared" si="13"/>
        <v>0</v>
      </c>
      <c r="I692" s="6"/>
      <c r="K692" s="13"/>
    </row>
    <row r="693" spans="1:11" s="4" customFormat="1" ht="31" customHeight="1">
      <c r="A693" s="41" t="s">
        <v>2166</v>
      </c>
      <c r="B693" s="81" t="s">
        <v>2167</v>
      </c>
      <c r="C693" s="82" t="s">
        <v>764</v>
      </c>
      <c r="D693" s="83">
        <v>6.3</v>
      </c>
      <c r="E693" s="122" t="s">
        <v>2458</v>
      </c>
      <c r="F693" s="84" t="s">
        <v>1936</v>
      </c>
      <c r="G693" s="93"/>
      <c r="H693" s="119">
        <f t="shared" si="13"/>
        <v>0</v>
      </c>
      <c r="I693" s="6"/>
      <c r="K693" s="13"/>
    </row>
    <row r="694" spans="1:11" s="4" customFormat="1" ht="31" customHeight="1">
      <c r="A694" s="41" t="s">
        <v>2168</v>
      </c>
      <c r="B694" s="81" t="s">
        <v>2169</v>
      </c>
      <c r="C694" s="82" t="s">
        <v>764</v>
      </c>
      <c r="D694" s="83">
        <v>6.3</v>
      </c>
      <c r="E694" s="122" t="s">
        <v>2459</v>
      </c>
      <c r="F694" s="84" t="s">
        <v>1936</v>
      </c>
      <c r="G694" s="93"/>
      <c r="H694" s="119">
        <f t="shared" si="13"/>
        <v>0</v>
      </c>
      <c r="I694" s="6"/>
      <c r="K694" s="13"/>
    </row>
    <row r="695" spans="1:11" s="4" customFormat="1" ht="31" customHeight="1">
      <c r="A695" s="41" t="s">
        <v>2170</v>
      </c>
      <c r="B695" s="81" t="s">
        <v>2171</v>
      </c>
      <c r="C695" s="82" t="s">
        <v>764</v>
      </c>
      <c r="D695" s="83">
        <v>6.3</v>
      </c>
      <c r="E695" s="122" t="s">
        <v>2460</v>
      </c>
      <c r="F695" s="84" t="s">
        <v>1936</v>
      </c>
      <c r="G695" s="93"/>
      <c r="H695" s="119">
        <f t="shared" si="13"/>
        <v>0</v>
      </c>
      <c r="I695" s="6"/>
      <c r="K695" s="13"/>
    </row>
    <row r="696" spans="1:11" s="4" customFormat="1" ht="31" customHeight="1">
      <c r="A696" s="41" t="s">
        <v>556</v>
      </c>
      <c r="B696" s="81" t="s">
        <v>2172</v>
      </c>
      <c r="C696" s="82" t="s">
        <v>764</v>
      </c>
      <c r="D696" s="83">
        <v>6.3</v>
      </c>
      <c r="E696" s="84" t="s">
        <v>1428</v>
      </c>
      <c r="F696" s="84" t="s">
        <v>1936</v>
      </c>
      <c r="G696" s="93"/>
      <c r="H696" s="119">
        <f t="shared" si="13"/>
        <v>0</v>
      </c>
      <c r="I696" s="6"/>
      <c r="K696" s="13"/>
    </row>
    <row r="697" spans="1:11" s="4" customFormat="1" ht="31" customHeight="1">
      <c r="A697" s="41" t="s">
        <v>1248</v>
      </c>
      <c r="B697" s="81" t="s">
        <v>2173</v>
      </c>
      <c r="C697" s="82" t="s">
        <v>764</v>
      </c>
      <c r="D697" s="83">
        <v>6.3</v>
      </c>
      <c r="E697" s="84" t="s">
        <v>1430</v>
      </c>
      <c r="F697" s="84" t="s">
        <v>1936</v>
      </c>
      <c r="G697" s="93"/>
      <c r="H697" s="119">
        <f t="shared" si="13"/>
        <v>0</v>
      </c>
      <c r="I697" s="6"/>
      <c r="K697" s="13"/>
    </row>
    <row r="698" spans="1:11" s="4" customFormat="1" ht="31" customHeight="1">
      <c r="A698" s="41" t="s">
        <v>557</v>
      </c>
      <c r="B698" s="81" t="s">
        <v>2174</v>
      </c>
      <c r="C698" s="82" t="s">
        <v>764</v>
      </c>
      <c r="D698" s="83">
        <v>6.3</v>
      </c>
      <c r="E698" s="84" t="s">
        <v>1431</v>
      </c>
      <c r="F698" s="84" t="s">
        <v>1936</v>
      </c>
      <c r="G698" s="93"/>
      <c r="H698" s="119">
        <f t="shared" si="13"/>
        <v>0</v>
      </c>
      <c r="I698" s="6"/>
      <c r="K698" s="13"/>
    </row>
    <row r="699" spans="1:11" s="4" customFormat="1" ht="31" customHeight="1">
      <c r="A699" s="41" t="s">
        <v>558</v>
      </c>
      <c r="B699" s="81" t="s">
        <v>2175</v>
      </c>
      <c r="C699" s="82" t="s">
        <v>764</v>
      </c>
      <c r="D699" s="83">
        <v>6.3</v>
      </c>
      <c r="E699" s="84" t="s">
        <v>1432</v>
      </c>
      <c r="F699" s="84" t="s">
        <v>1936</v>
      </c>
      <c r="G699" s="93"/>
      <c r="H699" s="119">
        <f t="shared" si="13"/>
        <v>0</v>
      </c>
      <c r="I699" s="6"/>
      <c r="K699" s="13"/>
    </row>
    <row r="700" spans="1:11" s="4" customFormat="1" ht="31" customHeight="1">
      <c r="A700" s="41" t="s">
        <v>559</v>
      </c>
      <c r="B700" s="81" t="s">
        <v>2176</v>
      </c>
      <c r="C700" s="82" t="s">
        <v>764</v>
      </c>
      <c r="D700" s="83">
        <v>6.3</v>
      </c>
      <c r="E700" s="84" t="s">
        <v>1433</v>
      </c>
      <c r="F700" s="84" t="s">
        <v>1936</v>
      </c>
      <c r="G700" s="93"/>
      <c r="H700" s="119">
        <f t="shared" si="13"/>
        <v>0</v>
      </c>
      <c r="I700" s="6"/>
      <c r="K700" s="13"/>
    </row>
    <row r="701" spans="1:11" s="4" customFormat="1" ht="31" customHeight="1">
      <c r="A701" s="41" t="s">
        <v>560</v>
      </c>
      <c r="B701" s="81" t="s">
        <v>2177</v>
      </c>
      <c r="C701" s="82" t="s">
        <v>764</v>
      </c>
      <c r="D701" s="83">
        <v>6.3</v>
      </c>
      <c r="E701" s="84" t="s">
        <v>1434</v>
      </c>
      <c r="F701" s="84" t="s">
        <v>1936</v>
      </c>
      <c r="G701" s="93"/>
      <c r="H701" s="119">
        <f t="shared" si="13"/>
        <v>0</v>
      </c>
      <c r="I701" s="6"/>
      <c r="K701" s="13"/>
    </row>
    <row r="702" spans="1:11" s="4" customFormat="1" ht="31" customHeight="1">
      <c r="A702" s="41" t="s">
        <v>561</v>
      </c>
      <c r="B702" s="81" t="s">
        <v>2178</v>
      </c>
      <c r="C702" s="82" t="s">
        <v>764</v>
      </c>
      <c r="D702" s="83">
        <v>6.3</v>
      </c>
      <c r="E702" s="84" t="s">
        <v>1435</v>
      </c>
      <c r="F702" s="84" t="s">
        <v>1936</v>
      </c>
      <c r="G702" s="93"/>
      <c r="H702" s="119">
        <f t="shared" si="13"/>
        <v>0</v>
      </c>
      <c r="I702" s="6"/>
      <c r="K702" s="13"/>
    </row>
    <row r="703" spans="1:11" s="4" customFormat="1" ht="31" customHeight="1">
      <c r="A703" s="41" t="s">
        <v>562</v>
      </c>
      <c r="B703" s="81" t="s">
        <v>2179</v>
      </c>
      <c r="C703" s="82" t="s">
        <v>764</v>
      </c>
      <c r="D703" s="83">
        <v>6.3</v>
      </c>
      <c r="E703" s="84" t="s">
        <v>1436</v>
      </c>
      <c r="F703" s="84" t="s">
        <v>1936</v>
      </c>
      <c r="G703" s="93"/>
      <c r="H703" s="119">
        <f t="shared" si="13"/>
        <v>0</v>
      </c>
      <c r="I703" s="6"/>
      <c r="K703" s="13"/>
    </row>
    <row r="704" spans="1:11" s="4" customFormat="1" ht="31" customHeight="1">
      <c r="A704" s="41" t="s">
        <v>563</v>
      </c>
      <c r="B704" s="81" t="s">
        <v>2180</v>
      </c>
      <c r="C704" s="82" t="s">
        <v>764</v>
      </c>
      <c r="D704" s="83">
        <v>6.3</v>
      </c>
      <c r="E704" s="84" t="s">
        <v>1437</v>
      </c>
      <c r="F704" s="84" t="s">
        <v>1936</v>
      </c>
      <c r="G704" s="93"/>
      <c r="H704" s="119">
        <f t="shared" si="13"/>
        <v>0</v>
      </c>
      <c r="I704" s="6"/>
      <c r="K704" s="13"/>
    </row>
    <row r="705" spans="1:11" s="4" customFormat="1" ht="31" customHeight="1">
      <c r="A705" s="41" t="s">
        <v>564</v>
      </c>
      <c r="B705" s="81" t="s">
        <v>2181</v>
      </c>
      <c r="C705" s="82" t="s">
        <v>764</v>
      </c>
      <c r="D705" s="83">
        <v>6.3</v>
      </c>
      <c r="E705" s="84" t="s">
        <v>1438</v>
      </c>
      <c r="F705" s="84" t="s">
        <v>1936</v>
      </c>
      <c r="G705" s="93"/>
      <c r="H705" s="119">
        <f t="shared" si="13"/>
        <v>0</v>
      </c>
      <c r="I705" s="6"/>
      <c r="K705" s="13"/>
    </row>
    <row r="706" spans="1:11" s="4" customFormat="1" ht="31" customHeight="1">
      <c r="A706" s="41" t="s">
        <v>565</v>
      </c>
      <c r="B706" s="81" t="s">
        <v>2182</v>
      </c>
      <c r="C706" s="82" t="s">
        <v>764</v>
      </c>
      <c r="D706" s="83">
        <v>6.3</v>
      </c>
      <c r="E706" s="84" t="s">
        <v>1439</v>
      </c>
      <c r="F706" s="84" t="s">
        <v>1936</v>
      </c>
      <c r="G706" s="93"/>
      <c r="H706" s="119">
        <f t="shared" si="13"/>
        <v>0</v>
      </c>
      <c r="I706" s="6"/>
      <c r="K706" s="13"/>
    </row>
    <row r="707" spans="1:11" s="4" customFormat="1" ht="31" customHeight="1">
      <c r="A707" s="41" t="s">
        <v>566</v>
      </c>
      <c r="B707" s="81" t="s">
        <v>2183</v>
      </c>
      <c r="C707" s="82" t="s">
        <v>774</v>
      </c>
      <c r="D707" s="83">
        <v>75.599999999999994</v>
      </c>
      <c r="E707" s="84" t="s">
        <v>1440</v>
      </c>
      <c r="F707" s="84" t="s">
        <v>1936</v>
      </c>
      <c r="G707" s="93"/>
      <c r="H707" s="119">
        <f t="shared" si="13"/>
        <v>0</v>
      </c>
      <c r="I707" s="6"/>
      <c r="K707" s="13"/>
    </row>
    <row r="708" spans="1:11" s="4" customFormat="1" ht="31" customHeight="1">
      <c r="A708" s="41" t="s">
        <v>2461</v>
      </c>
      <c r="B708" s="81" t="s">
        <v>2462</v>
      </c>
      <c r="C708" s="82" t="s">
        <v>784</v>
      </c>
      <c r="D708" s="83">
        <v>225</v>
      </c>
      <c r="E708" s="84" t="s">
        <v>2463</v>
      </c>
      <c r="F708" s="84" t="s">
        <v>1936</v>
      </c>
      <c r="G708" s="93"/>
      <c r="H708" s="119">
        <f t="shared" si="13"/>
        <v>0</v>
      </c>
      <c r="I708" s="6"/>
      <c r="K708" s="13"/>
    </row>
    <row r="709" spans="1:11" s="4" customFormat="1" ht="31" customHeight="1">
      <c r="A709" s="41" t="s">
        <v>1539</v>
      </c>
      <c r="B709" s="81" t="s">
        <v>2184</v>
      </c>
      <c r="C709" s="82" t="s">
        <v>774</v>
      </c>
      <c r="D709" s="83">
        <v>25.2</v>
      </c>
      <c r="E709" s="84" t="s">
        <v>1541</v>
      </c>
      <c r="F709" s="84" t="s">
        <v>1936</v>
      </c>
      <c r="G709" s="93"/>
      <c r="H709" s="119">
        <f t="shared" si="13"/>
        <v>0</v>
      </c>
      <c r="I709" s="6"/>
      <c r="K709" s="13"/>
    </row>
    <row r="710" spans="1:11" s="4" customFormat="1" ht="31" customHeight="1">
      <c r="A710" s="41" t="s">
        <v>1540</v>
      </c>
      <c r="B710" s="81" t="s">
        <v>2185</v>
      </c>
      <c r="C710" s="82" t="s">
        <v>774</v>
      </c>
      <c r="D710" s="83">
        <v>25.2</v>
      </c>
      <c r="E710" s="84" t="s">
        <v>1542</v>
      </c>
      <c r="F710" s="84" t="s">
        <v>1936</v>
      </c>
      <c r="G710" s="93"/>
      <c r="H710" s="119">
        <f t="shared" ref="H710:H773" si="14">D710*G710</f>
        <v>0</v>
      </c>
      <c r="I710" s="6"/>
      <c r="K710" s="13"/>
    </row>
    <row r="711" spans="1:11" s="4" customFormat="1" ht="31" customHeight="1">
      <c r="A711" s="41" t="s">
        <v>567</v>
      </c>
      <c r="B711" s="81" t="s">
        <v>2186</v>
      </c>
      <c r="C711" s="82" t="s">
        <v>774</v>
      </c>
      <c r="D711" s="83">
        <v>25.2</v>
      </c>
      <c r="E711" s="84" t="s">
        <v>1441</v>
      </c>
      <c r="F711" s="84" t="s">
        <v>1936</v>
      </c>
      <c r="G711" s="93"/>
      <c r="H711" s="119">
        <f t="shared" si="14"/>
        <v>0</v>
      </c>
      <c r="I711" s="6"/>
      <c r="K711" s="13"/>
    </row>
    <row r="712" spans="1:11" s="4" customFormat="1" ht="31" customHeight="1">
      <c r="A712" s="41" t="s">
        <v>1555</v>
      </c>
      <c r="B712" s="81" t="s">
        <v>2187</v>
      </c>
      <c r="C712" s="82" t="s">
        <v>774</v>
      </c>
      <c r="D712" s="83">
        <v>31.5</v>
      </c>
      <c r="E712" s="84" t="s">
        <v>1554</v>
      </c>
      <c r="F712" s="84" t="s">
        <v>1936</v>
      </c>
      <c r="G712" s="93"/>
      <c r="H712" s="119">
        <f t="shared" si="14"/>
        <v>0</v>
      </c>
      <c r="I712" s="6"/>
      <c r="K712" s="13"/>
    </row>
    <row r="713" spans="1:11" s="4" customFormat="1" ht="31" customHeight="1">
      <c r="A713" s="41" t="s">
        <v>568</v>
      </c>
      <c r="B713" s="81" t="s">
        <v>2188</v>
      </c>
      <c r="C713" s="82" t="s">
        <v>774</v>
      </c>
      <c r="D713" s="83">
        <v>37.799999999999997</v>
      </c>
      <c r="E713" s="84" t="s">
        <v>1442</v>
      </c>
      <c r="F713" s="84" t="s">
        <v>1936</v>
      </c>
      <c r="G713" s="93"/>
      <c r="H713" s="119">
        <f t="shared" si="14"/>
        <v>0</v>
      </c>
      <c r="I713" s="6"/>
      <c r="K713" s="13"/>
    </row>
    <row r="714" spans="1:11" s="4" customFormat="1" ht="31" customHeight="1">
      <c r="A714" s="41" t="s">
        <v>569</v>
      </c>
      <c r="B714" s="81" t="s">
        <v>2188</v>
      </c>
      <c r="C714" s="82" t="s">
        <v>774</v>
      </c>
      <c r="D714" s="83">
        <v>37.799999999999997</v>
      </c>
      <c r="E714" s="84" t="s">
        <v>1443</v>
      </c>
      <c r="F714" s="84" t="s">
        <v>1936</v>
      </c>
      <c r="G714" s="93"/>
      <c r="H714" s="119">
        <f t="shared" si="14"/>
        <v>0</v>
      </c>
      <c r="I714" s="6"/>
      <c r="K714" s="13"/>
    </row>
    <row r="715" spans="1:11" s="4" customFormat="1" ht="31" customHeight="1">
      <c r="A715" s="41" t="s">
        <v>1249</v>
      </c>
      <c r="B715" s="81" t="s">
        <v>2188</v>
      </c>
      <c r="C715" s="82" t="s">
        <v>774</v>
      </c>
      <c r="D715" s="83">
        <v>37.799999999999997</v>
      </c>
      <c r="E715" s="84" t="s">
        <v>1538</v>
      </c>
      <c r="F715" s="84" t="s">
        <v>1936</v>
      </c>
      <c r="G715" s="93"/>
      <c r="H715" s="119">
        <f t="shared" si="14"/>
        <v>0</v>
      </c>
      <c r="I715" s="6"/>
      <c r="K715" s="13"/>
    </row>
    <row r="716" spans="1:11" s="4" customFormat="1" ht="31" customHeight="1">
      <c r="A716" s="41" t="s">
        <v>570</v>
      </c>
      <c r="B716" s="81" t="s">
        <v>2189</v>
      </c>
      <c r="C716" s="82" t="s">
        <v>764</v>
      </c>
      <c r="D716" s="83">
        <v>6.3</v>
      </c>
      <c r="E716" s="84" t="s">
        <v>1445</v>
      </c>
      <c r="F716" s="84" t="s">
        <v>1936</v>
      </c>
      <c r="G716" s="93"/>
      <c r="H716" s="119">
        <f t="shared" si="14"/>
        <v>0</v>
      </c>
      <c r="I716" s="6"/>
      <c r="K716" s="13"/>
    </row>
    <row r="717" spans="1:11" s="4" customFormat="1" ht="31" customHeight="1">
      <c r="A717" s="41" t="s">
        <v>571</v>
      </c>
      <c r="B717" s="81" t="s">
        <v>2190</v>
      </c>
      <c r="C717" s="82" t="s">
        <v>764</v>
      </c>
      <c r="D717" s="83">
        <v>6.3</v>
      </c>
      <c r="E717" s="84" t="s">
        <v>1446</v>
      </c>
      <c r="F717" s="84" t="s">
        <v>1936</v>
      </c>
      <c r="G717" s="93"/>
      <c r="H717" s="119">
        <f t="shared" si="14"/>
        <v>0</v>
      </c>
      <c r="I717" s="6"/>
      <c r="K717" s="13"/>
    </row>
    <row r="718" spans="1:11" s="4" customFormat="1" ht="31" customHeight="1">
      <c r="A718" s="41" t="s">
        <v>1250</v>
      </c>
      <c r="B718" s="81" t="s">
        <v>2191</v>
      </c>
      <c r="C718" s="82" t="s">
        <v>764</v>
      </c>
      <c r="D718" s="83">
        <v>6.3</v>
      </c>
      <c r="E718" s="122" t="s">
        <v>1444</v>
      </c>
      <c r="F718" s="84" t="s">
        <v>1936</v>
      </c>
      <c r="G718" s="93"/>
      <c r="H718" s="119">
        <f t="shared" si="14"/>
        <v>0</v>
      </c>
      <c r="I718" s="6"/>
      <c r="K718" s="13"/>
    </row>
    <row r="719" spans="1:11" s="4" customFormat="1" ht="31" customHeight="1">
      <c r="A719" s="41" t="s">
        <v>572</v>
      </c>
      <c r="B719" s="81" t="s">
        <v>2192</v>
      </c>
      <c r="C719" s="82" t="s">
        <v>764</v>
      </c>
      <c r="D719" s="83">
        <v>6.3</v>
      </c>
      <c r="E719" s="84" t="s">
        <v>1447</v>
      </c>
      <c r="F719" s="84" t="s">
        <v>1936</v>
      </c>
      <c r="G719" s="93"/>
      <c r="H719" s="119">
        <f t="shared" si="14"/>
        <v>0</v>
      </c>
      <c r="I719" s="6"/>
      <c r="K719" s="13"/>
    </row>
    <row r="720" spans="1:11" s="4" customFormat="1" ht="31" customHeight="1">
      <c r="A720" s="41" t="s">
        <v>573</v>
      </c>
      <c r="B720" s="81" t="s">
        <v>2193</v>
      </c>
      <c r="C720" s="82" t="s">
        <v>742</v>
      </c>
      <c r="D720" s="83">
        <v>9.5</v>
      </c>
      <c r="E720" s="84" t="s">
        <v>1105</v>
      </c>
      <c r="F720" s="84" t="s">
        <v>1936</v>
      </c>
      <c r="G720" s="93"/>
      <c r="H720" s="119">
        <f t="shared" si="14"/>
        <v>0</v>
      </c>
      <c r="I720" s="6"/>
      <c r="K720" s="13"/>
    </row>
    <row r="721" spans="1:11" s="4" customFormat="1" ht="31" customHeight="1">
      <c r="A721" s="41" t="s">
        <v>574</v>
      </c>
      <c r="B721" s="81" t="s">
        <v>2194</v>
      </c>
      <c r="C721" s="82" t="s">
        <v>742</v>
      </c>
      <c r="D721" s="83">
        <v>9.5</v>
      </c>
      <c r="E721" s="84" t="s">
        <v>1106</v>
      </c>
      <c r="F721" s="84" t="s">
        <v>1936</v>
      </c>
      <c r="G721" s="93"/>
      <c r="H721" s="119">
        <f t="shared" si="14"/>
        <v>0</v>
      </c>
      <c r="I721" s="6"/>
      <c r="K721" s="13"/>
    </row>
    <row r="722" spans="1:11" s="4" customFormat="1" ht="31" customHeight="1">
      <c r="A722" s="41" t="s">
        <v>575</v>
      </c>
      <c r="B722" s="81" t="s">
        <v>2195</v>
      </c>
      <c r="C722" s="82" t="s">
        <v>742</v>
      </c>
      <c r="D722" s="83">
        <v>9.5</v>
      </c>
      <c r="E722" s="84" t="s">
        <v>1107</v>
      </c>
      <c r="F722" s="84" t="s">
        <v>1936</v>
      </c>
      <c r="G722" s="93"/>
      <c r="H722" s="119">
        <f t="shared" si="14"/>
        <v>0</v>
      </c>
      <c r="I722" s="6"/>
      <c r="K722" s="13"/>
    </row>
    <row r="723" spans="1:11" s="4" customFormat="1" ht="31" customHeight="1">
      <c r="A723" s="41" t="s">
        <v>576</v>
      </c>
      <c r="B723" s="81" t="s">
        <v>2196</v>
      </c>
      <c r="C723" s="82" t="s">
        <v>742</v>
      </c>
      <c r="D723" s="83">
        <v>9.5</v>
      </c>
      <c r="E723" s="84" t="s">
        <v>1108</v>
      </c>
      <c r="F723" s="84" t="s">
        <v>1936</v>
      </c>
      <c r="G723" s="93"/>
      <c r="H723" s="119">
        <f t="shared" si="14"/>
        <v>0</v>
      </c>
      <c r="I723" s="6"/>
      <c r="K723" s="13"/>
    </row>
    <row r="724" spans="1:11" s="4" customFormat="1" ht="31" customHeight="1">
      <c r="A724" s="41" t="s">
        <v>577</v>
      </c>
      <c r="B724" s="81" t="s">
        <v>2197</v>
      </c>
      <c r="C724" s="82" t="s">
        <v>742</v>
      </c>
      <c r="D724" s="83">
        <v>9.5</v>
      </c>
      <c r="E724" s="84" t="s">
        <v>1109</v>
      </c>
      <c r="F724" s="84" t="s">
        <v>1936</v>
      </c>
      <c r="G724" s="93"/>
      <c r="H724" s="119">
        <f t="shared" si="14"/>
        <v>0</v>
      </c>
      <c r="I724" s="6"/>
      <c r="K724" s="13"/>
    </row>
    <row r="725" spans="1:11" s="4" customFormat="1" ht="31" customHeight="1">
      <c r="A725" s="41" t="s">
        <v>578</v>
      </c>
      <c r="B725" s="81" t="s">
        <v>2198</v>
      </c>
      <c r="C725" s="82" t="s">
        <v>742</v>
      </c>
      <c r="D725" s="83">
        <v>9.5</v>
      </c>
      <c r="E725" s="84" t="s">
        <v>1110</v>
      </c>
      <c r="F725" s="84" t="s">
        <v>1936</v>
      </c>
      <c r="G725" s="93"/>
      <c r="H725" s="119">
        <f t="shared" si="14"/>
        <v>0</v>
      </c>
      <c r="I725" s="6"/>
      <c r="K725" s="13"/>
    </row>
    <row r="726" spans="1:11" s="4" customFormat="1" ht="31" customHeight="1">
      <c r="A726" s="41" t="s">
        <v>579</v>
      </c>
      <c r="B726" s="81" t="s">
        <v>2199</v>
      </c>
      <c r="C726" s="82" t="s">
        <v>742</v>
      </c>
      <c r="D726" s="83">
        <v>9.5</v>
      </c>
      <c r="E726" s="84" t="s">
        <v>1111</v>
      </c>
      <c r="F726" s="84" t="s">
        <v>1936</v>
      </c>
      <c r="G726" s="93"/>
      <c r="H726" s="119">
        <f t="shared" si="14"/>
        <v>0</v>
      </c>
      <c r="I726" s="6"/>
      <c r="K726" s="13"/>
    </row>
    <row r="727" spans="1:11" s="4" customFormat="1" ht="31" customHeight="1">
      <c r="A727" s="41" t="s">
        <v>580</v>
      </c>
      <c r="B727" s="81" t="s">
        <v>2200</v>
      </c>
      <c r="C727" s="82" t="s">
        <v>742</v>
      </c>
      <c r="D727" s="83">
        <v>9.5</v>
      </c>
      <c r="E727" s="84" t="s">
        <v>1112</v>
      </c>
      <c r="F727" s="84" t="s">
        <v>1936</v>
      </c>
      <c r="G727" s="93"/>
      <c r="H727" s="119">
        <f t="shared" si="14"/>
        <v>0</v>
      </c>
      <c r="I727" s="6"/>
      <c r="K727" s="13"/>
    </row>
    <row r="728" spans="1:11" s="4" customFormat="1" ht="31" customHeight="1">
      <c r="A728" s="41" t="s">
        <v>581</v>
      </c>
      <c r="B728" s="81" t="s">
        <v>2201</v>
      </c>
      <c r="C728" s="82" t="s">
        <v>742</v>
      </c>
      <c r="D728" s="83">
        <v>9.5</v>
      </c>
      <c r="E728" s="84" t="s">
        <v>1113</v>
      </c>
      <c r="F728" s="84" t="s">
        <v>1936</v>
      </c>
      <c r="G728" s="93"/>
      <c r="H728" s="119">
        <f t="shared" si="14"/>
        <v>0</v>
      </c>
      <c r="I728" s="6"/>
      <c r="K728" s="13"/>
    </row>
    <row r="729" spans="1:11" s="4" customFormat="1" ht="31" customHeight="1">
      <c r="A729" s="41" t="s">
        <v>582</v>
      </c>
      <c r="B729" s="81" t="s">
        <v>2202</v>
      </c>
      <c r="C729" s="82" t="s">
        <v>774</v>
      </c>
      <c r="D729" s="83">
        <v>112</v>
      </c>
      <c r="E729" s="84" t="s">
        <v>1448</v>
      </c>
      <c r="F729" s="84" t="s">
        <v>1936</v>
      </c>
      <c r="G729" s="93"/>
      <c r="H729" s="119">
        <f t="shared" si="14"/>
        <v>0</v>
      </c>
      <c r="I729" s="6"/>
      <c r="K729" s="13"/>
    </row>
    <row r="730" spans="1:11" s="4" customFormat="1" ht="31" customHeight="1">
      <c r="A730" s="41" t="s">
        <v>583</v>
      </c>
      <c r="B730" s="81" t="s">
        <v>2203</v>
      </c>
      <c r="C730" s="82" t="s">
        <v>774</v>
      </c>
      <c r="D730" s="83">
        <v>55</v>
      </c>
      <c r="E730" s="84" t="s">
        <v>1449</v>
      </c>
      <c r="F730" s="84" t="s">
        <v>1936</v>
      </c>
      <c r="G730" s="93"/>
      <c r="H730" s="119">
        <f t="shared" si="14"/>
        <v>0</v>
      </c>
      <c r="I730" s="6"/>
      <c r="K730" s="13"/>
    </row>
    <row r="731" spans="1:11" s="4" customFormat="1" ht="31" customHeight="1">
      <c r="A731" s="41" t="s">
        <v>584</v>
      </c>
      <c r="B731" s="81" t="s">
        <v>2203</v>
      </c>
      <c r="C731" s="82" t="s">
        <v>774</v>
      </c>
      <c r="D731" s="83">
        <v>55</v>
      </c>
      <c r="E731" s="84" t="s">
        <v>1450</v>
      </c>
      <c r="F731" s="84" t="s">
        <v>1936</v>
      </c>
      <c r="G731" s="93"/>
      <c r="H731" s="119">
        <f t="shared" si="14"/>
        <v>0</v>
      </c>
      <c r="I731" s="6"/>
      <c r="K731" s="13"/>
    </row>
    <row r="732" spans="1:11" s="4" customFormat="1" ht="31" customHeight="1">
      <c r="A732" s="41" t="s">
        <v>585</v>
      </c>
      <c r="B732" s="81" t="s">
        <v>2204</v>
      </c>
      <c r="C732" s="82" t="s">
        <v>742</v>
      </c>
      <c r="D732" s="83">
        <v>9.5</v>
      </c>
      <c r="E732" s="84" t="s">
        <v>1114</v>
      </c>
      <c r="F732" s="84" t="s">
        <v>1936</v>
      </c>
      <c r="G732" s="93"/>
      <c r="H732" s="119">
        <f t="shared" si="14"/>
        <v>0</v>
      </c>
      <c r="I732" s="6"/>
      <c r="K732" s="13"/>
    </row>
    <row r="733" spans="1:11" s="4" customFormat="1" ht="31" customHeight="1">
      <c r="A733" s="41" t="s">
        <v>586</v>
      </c>
      <c r="B733" s="81" t="s">
        <v>2205</v>
      </c>
      <c r="C733" s="82" t="s">
        <v>742</v>
      </c>
      <c r="D733" s="83">
        <v>9.5</v>
      </c>
      <c r="E733" s="84" t="s">
        <v>1115</v>
      </c>
      <c r="F733" s="84" t="s">
        <v>1936</v>
      </c>
      <c r="G733" s="93"/>
      <c r="H733" s="119">
        <f t="shared" si="14"/>
        <v>0</v>
      </c>
      <c r="I733" s="6"/>
      <c r="K733" s="13"/>
    </row>
    <row r="734" spans="1:11" s="4" customFormat="1" ht="31" customHeight="1">
      <c r="A734" s="41" t="s">
        <v>587</v>
      </c>
      <c r="B734" s="81" t="s">
        <v>2206</v>
      </c>
      <c r="C734" s="82" t="s">
        <v>742</v>
      </c>
      <c r="D734" s="83">
        <v>9.5</v>
      </c>
      <c r="E734" s="84" t="s">
        <v>1116</v>
      </c>
      <c r="F734" s="84" t="s">
        <v>1936</v>
      </c>
      <c r="G734" s="93"/>
      <c r="H734" s="119">
        <f t="shared" si="14"/>
        <v>0</v>
      </c>
      <c r="I734" s="6"/>
      <c r="K734" s="13"/>
    </row>
    <row r="735" spans="1:11" s="4" customFormat="1" ht="31" customHeight="1">
      <c r="A735" s="41" t="s">
        <v>588</v>
      </c>
      <c r="B735" s="81" t="s">
        <v>2207</v>
      </c>
      <c r="C735" s="82" t="s">
        <v>742</v>
      </c>
      <c r="D735" s="83">
        <v>6.9</v>
      </c>
      <c r="E735" s="84" t="s">
        <v>1117</v>
      </c>
      <c r="F735" s="84" t="s">
        <v>1936</v>
      </c>
      <c r="G735" s="93"/>
      <c r="H735" s="119">
        <f t="shared" si="14"/>
        <v>0</v>
      </c>
      <c r="I735" s="6"/>
      <c r="K735" s="13"/>
    </row>
    <row r="736" spans="1:11" s="4" customFormat="1" ht="31" customHeight="1">
      <c r="A736" s="41" t="s">
        <v>589</v>
      </c>
      <c r="B736" s="81" t="s">
        <v>2208</v>
      </c>
      <c r="C736" s="82" t="s">
        <v>742</v>
      </c>
      <c r="D736" s="83">
        <v>6.9</v>
      </c>
      <c r="E736" s="84" t="s">
        <v>1118</v>
      </c>
      <c r="F736" s="84" t="s">
        <v>1936</v>
      </c>
      <c r="G736" s="93"/>
      <c r="H736" s="119">
        <f t="shared" si="14"/>
        <v>0</v>
      </c>
      <c r="I736" s="6"/>
      <c r="K736" s="13"/>
    </row>
    <row r="737" spans="1:11" s="4" customFormat="1" ht="31" customHeight="1">
      <c r="A737" s="41" t="s">
        <v>590</v>
      </c>
      <c r="B737" s="81" t="s">
        <v>2209</v>
      </c>
      <c r="C737" s="82" t="s">
        <v>742</v>
      </c>
      <c r="D737" s="83">
        <v>6.9</v>
      </c>
      <c r="E737" s="84" t="s">
        <v>1119</v>
      </c>
      <c r="F737" s="84" t="s">
        <v>1936</v>
      </c>
      <c r="G737" s="93"/>
      <c r="H737" s="119">
        <f t="shared" si="14"/>
        <v>0</v>
      </c>
      <c r="I737" s="6"/>
      <c r="K737" s="13"/>
    </row>
    <row r="738" spans="1:11" s="4" customFormat="1" ht="31" customHeight="1">
      <c r="A738" s="41" t="s">
        <v>591</v>
      </c>
      <c r="B738" s="81" t="s">
        <v>2210</v>
      </c>
      <c r="C738" s="82" t="s">
        <v>774</v>
      </c>
      <c r="D738" s="83">
        <v>20</v>
      </c>
      <c r="E738" s="84" t="s">
        <v>1451</v>
      </c>
      <c r="F738" s="84" t="s">
        <v>1936</v>
      </c>
      <c r="G738" s="93"/>
      <c r="H738" s="119">
        <f t="shared" si="14"/>
        <v>0</v>
      </c>
      <c r="I738" s="6"/>
      <c r="K738" s="13"/>
    </row>
    <row r="739" spans="1:11" s="4" customFormat="1" ht="31" customHeight="1">
      <c r="A739" s="41" t="s">
        <v>2211</v>
      </c>
      <c r="B739" s="81" t="s">
        <v>2212</v>
      </c>
      <c r="C739" s="82" t="s">
        <v>774</v>
      </c>
      <c r="D739" s="83">
        <v>39.9</v>
      </c>
      <c r="E739" s="122" t="s">
        <v>2213</v>
      </c>
      <c r="F739" s="84" t="s">
        <v>1857</v>
      </c>
      <c r="G739" s="93"/>
      <c r="H739" s="119">
        <f t="shared" si="14"/>
        <v>0</v>
      </c>
      <c r="I739" s="6"/>
      <c r="K739" s="13"/>
    </row>
    <row r="740" spans="1:11" s="4" customFormat="1" ht="31" customHeight="1">
      <c r="A740" s="41" t="s">
        <v>2214</v>
      </c>
      <c r="B740" s="81" t="s">
        <v>2215</v>
      </c>
      <c r="C740" s="82" t="s">
        <v>774</v>
      </c>
      <c r="D740" s="83">
        <v>39.9</v>
      </c>
      <c r="E740" s="122" t="s">
        <v>2216</v>
      </c>
      <c r="F740" s="84" t="s">
        <v>1857</v>
      </c>
      <c r="G740" s="93"/>
      <c r="H740" s="119">
        <f t="shared" si="14"/>
        <v>0</v>
      </c>
      <c r="I740" s="6"/>
      <c r="K740" s="13"/>
    </row>
    <row r="741" spans="1:11" s="4" customFormat="1" ht="31" customHeight="1">
      <c r="A741" s="41" t="s">
        <v>2217</v>
      </c>
      <c r="B741" s="81" t="s">
        <v>2218</v>
      </c>
      <c r="C741" s="82" t="s">
        <v>774</v>
      </c>
      <c r="D741" s="83">
        <v>39.9</v>
      </c>
      <c r="E741" s="122" t="s">
        <v>2219</v>
      </c>
      <c r="F741" s="84" t="s">
        <v>1857</v>
      </c>
      <c r="G741" s="93"/>
      <c r="H741" s="119">
        <f t="shared" si="14"/>
        <v>0</v>
      </c>
      <c r="I741" s="6"/>
      <c r="K741" s="13"/>
    </row>
    <row r="742" spans="1:11" s="4" customFormat="1" ht="31" customHeight="1">
      <c r="A742" s="41" t="s">
        <v>2220</v>
      </c>
      <c r="B742" s="81" t="s">
        <v>2221</v>
      </c>
      <c r="C742" s="82" t="s">
        <v>774</v>
      </c>
      <c r="D742" s="83">
        <v>39.9</v>
      </c>
      <c r="E742" s="122" t="s">
        <v>2222</v>
      </c>
      <c r="F742" s="84" t="s">
        <v>1857</v>
      </c>
      <c r="G742" s="93"/>
      <c r="H742" s="119">
        <f t="shared" si="14"/>
        <v>0</v>
      </c>
      <c r="I742" s="6"/>
      <c r="K742" s="13"/>
    </row>
    <row r="743" spans="1:11" s="4" customFormat="1" ht="31" customHeight="1">
      <c r="A743" s="41" t="s">
        <v>2223</v>
      </c>
      <c r="B743" s="81" t="s">
        <v>2224</v>
      </c>
      <c r="C743" s="82" t="s">
        <v>774</v>
      </c>
      <c r="D743" s="83">
        <v>39.9</v>
      </c>
      <c r="E743" s="122" t="s">
        <v>2225</v>
      </c>
      <c r="F743" s="84" t="s">
        <v>1857</v>
      </c>
      <c r="G743" s="93"/>
      <c r="H743" s="119">
        <f t="shared" si="14"/>
        <v>0</v>
      </c>
      <c r="I743" s="6"/>
      <c r="K743" s="13"/>
    </row>
    <row r="744" spans="1:11" s="4" customFormat="1" ht="31" customHeight="1">
      <c r="A744" s="41" t="s">
        <v>2226</v>
      </c>
      <c r="B744" s="81" t="s">
        <v>2227</v>
      </c>
      <c r="C744" s="82" t="s">
        <v>774</v>
      </c>
      <c r="D744" s="83">
        <v>39.9</v>
      </c>
      <c r="E744" s="122" t="s">
        <v>2228</v>
      </c>
      <c r="F744" s="84" t="s">
        <v>1857</v>
      </c>
      <c r="G744" s="93"/>
      <c r="H744" s="119">
        <f t="shared" si="14"/>
        <v>0</v>
      </c>
      <c r="I744" s="6"/>
      <c r="K744" s="13"/>
    </row>
    <row r="745" spans="1:11" s="4" customFormat="1" ht="31" customHeight="1">
      <c r="A745" s="41" t="s">
        <v>592</v>
      </c>
      <c r="B745" s="81" t="s">
        <v>593</v>
      </c>
      <c r="C745" s="82" t="s">
        <v>764</v>
      </c>
      <c r="D745" s="83">
        <v>6.7</v>
      </c>
      <c r="E745" s="122" t="s">
        <v>1452</v>
      </c>
      <c r="F745" s="84" t="s">
        <v>1936</v>
      </c>
      <c r="G745" s="93"/>
      <c r="H745" s="119">
        <f t="shared" si="14"/>
        <v>0</v>
      </c>
      <c r="I745" s="6"/>
      <c r="K745" s="13"/>
    </row>
    <row r="746" spans="1:11" s="4" customFormat="1" ht="31" customHeight="1">
      <c r="A746" s="41" t="s">
        <v>594</v>
      </c>
      <c r="B746" s="81" t="s">
        <v>595</v>
      </c>
      <c r="C746" s="82" t="s">
        <v>764</v>
      </c>
      <c r="D746" s="83">
        <v>6.7</v>
      </c>
      <c r="E746" s="122" t="s">
        <v>1453</v>
      </c>
      <c r="F746" s="84" t="s">
        <v>1936</v>
      </c>
      <c r="G746" s="93"/>
      <c r="H746" s="119">
        <f t="shared" si="14"/>
        <v>0</v>
      </c>
      <c r="I746" s="6"/>
      <c r="K746" s="13"/>
    </row>
    <row r="747" spans="1:11" s="4" customFormat="1" ht="31" customHeight="1">
      <c r="A747" s="41" t="s">
        <v>596</v>
      </c>
      <c r="B747" s="81" t="s">
        <v>597</v>
      </c>
      <c r="C747" s="82" t="s">
        <v>764</v>
      </c>
      <c r="D747" s="83">
        <v>6.7</v>
      </c>
      <c r="E747" s="122" t="s">
        <v>1454</v>
      </c>
      <c r="F747" s="84" t="s">
        <v>1936</v>
      </c>
      <c r="G747" s="93"/>
      <c r="H747" s="119">
        <f t="shared" si="14"/>
        <v>0</v>
      </c>
      <c r="I747" s="6"/>
      <c r="K747" s="13"/>
    </row>
    <row r="748" spans="1:11" s="4" customFormat="1" ht="31" customHeight="1">
      <c r="A748" s="41" t="s">
        <v>598</v>
      </c>
      <c r="B748" s="81" t="s">
        <v>599</v>
      </c>
      <c r="C748" s="82" t="s">
        <v>764</v>
      </c>
      <c r="D748" s="83">
        <v>6.7</v>
      </c>
      <c r="E748" s="122" t="s">
        <v>1455</v>
      </c>
      <c r="F748" s="84" t="s">
        <v>1936</v>
      </c>
      <c r="G748" s="93"/>
      <c r="H748" s="119">
        <f t="shared" si="14"/>
        <v>0</v>
      </c>
      <c r="I748" s="6"/>
      <c r="K748" s="13"/>
    </row>
    <row r="749" spans="1:11" s="4" customFormat="1" ht="31" customHeight="1">
      <c r="A749" s="41" t="s">
        <v>600</v>
      </c>
      <c r="B749" s="81" t="s">
        <v>601</v>
      </c>
      <c r="C749" s="82" t="s">
        <v>764</v>
      </c>
      <c r="D749" s="83">
        <v>6.7</v>
      </c>
      <c r="E749" s="122" t="s">
        <v>1456</v>
      </c>
      <c r="F749" s="84" t="s">
        <v>1936</v>
      </c>
      <c r="G749" s="93"/>
      <c r="H749" s="119">
        <f t="shared" si="14"/>
        <v>0</v>
      </c>
      <c r="I749" s="6"/>
      <c r="K749" s="13"/>
    </row>
    <row r="750" spans="1:11" s="4" customFormat="1" ht="31" customHeight="1">
      <c r="A750" s="41" t="s">
        <v>602</v>
      </c>
      <c r="B750" s="81" t="s">
        <v>603</v>
      </c>
      <c r="C750" s="82" t="s">
        <v>764</v>
      </c>
      <c r="D750" s="83">
        <v>6.7</v>
      </c>
      <c r="E750" s="122" t="s">
        <v>1457</v>
      </c>
      <c r="F750" s="84" t="s">
        <v>1936</v>
      </c>
      <c r="G750" s="93"/>
      <c r="H750" s="119">
        <f t="shared" si="14"/>
        <v>0</v>
      </c>
      <c r="I750" s="6"/>
      <c r="K750" s="13"/>
    </row>
    <row r="751" spans="1:11" s="4" customFormat="1" ht="31" customHeight="1">
      <c r="A751" s="41" t="s">
        <v>604</v>
      </c>
      <c r="B751" s="81" t="s">
        <v>605</v>
      </c>
      <c r="C751" s="82" t="s">
        <v>764</v>
      </c>
      <c r="D751" s="83">
        <v>6.7</v>
      </c>
      <c r="E751" s="122" t="s">
        <v>1458</v>
      </c>
      <c r="F751" s="84" t="s">
        <v>1936</v>
      </c>
      <c r="G751" s="93"/>
      <c r="H751" s="119">
        <f t="shared" si="14"/>
        <v>0</v>
      </c>
      <c r="I751" s="6"/>
      <c r="K751" s="13"/>
    </row>
    <row r="752" spans="1:11" s="4" customFormat="1" ht="31" customHeight="1">
      <c r="A752" s="41" t="s">
        <v>606</v>
      </c>
      <c r="B752" s="81" t="s">
        <v>607</v>
      </c>
      <c r="C752" s="82" t="s">
        <v>764</v>
      </c>
      <c r="D752" s="83">
        <v>6.7</v>
      </c>
      <c r="E752" s="122" t="s">
        <v>1459</v>
      </c>
      <c r="F752" s="84" t="s">
        <v>1936</v>
      </c>
      <c r="G752" s="93"/>
      <c r="H752" s="119">
        <f t="shared" si="14"/>
        <v>0</v>
      </c>
      <c r="I752" s="6"/>
      <c r="K752" s="13"/>
    </row>
    <row r="753" spans="1:11" s="4" customFormat="1" ht="31" customHeight="1">
      <c r="A753" s="41" t="s">
        <v>608</v>
      </c>
      <c r="B753" s="81" t="s">
        <v>2229</v>
      </c>
      <c r="C753" s="82" t="s">
        <v>764</v>
      </c>
      <c r="D753" s="83">
        <v>6.7</v>
      </c>
      <c r="E753" s="122" t="s">
        <v>1460</v>
      </c>
      <c r="F753" s="84" t="s">
        <v>1936</v>
      </c>
      <c r="G753" s="93"/>
      <c r="H753" s="119">
        <f t="shared" si="14"/>
        <v>0</v>
      </c>
      <c r="I753" s="6"/>
      <c r="K753" s="13"/>
    </row>
    <row r="754" spans="1:11" s="4" customFormat="1" ht="31" customHeight="1">
      <c r="A754" s="41" t="s">
        <v>609</v>
      </c>
      <c r="B754" s="81" t="s">
        <v>2230</v>
      </c>
      <c r="C754" s="82" t="s">
        <v>764</v>
      </c>
      <c r="D754" s="83">
        <v>6.7</v>
      </c>
      <c r="E754" s="122" t="s">
        <v>1461</v>
      </c>
      <c r="F754" s="84" t="s">
        <v>1936</v>
      </c>
      <c r="G754" s="93"/>
      <c r="H754" s="119">
        <f t="shared" si="14"/>
        <v>0</v>
      </c>
      <c r="I754" s="6"/>
      <c r="K754" s="13"/>
    </row>
    <row r="755" spans="1:11" s="4" customFormat="1" ht="31" customHeight="1">
      <c r="A755" s="41" t="s">
        <v>610</v>
      </c>
      <c r="B755" s="81" t="s">
        <v>2231</v>
      </c>
      <c r="C755" s="82" t="s">
        <v>764</v>
      </c>
      <c r="D755" s="83">
        <v>6.7</v>
      </c>
      <c r="E755" s="122" t="s">
        <v>1462</v>
      </c>
      <c r="F755" s="84" t="s">
        <v>1936</v>
      </c>
      <c r="G755" s="93"/>
      <c r="H755" s="119">
        <f t="shared" si="14"/>
        <v>0</v>
      </c>
      <c r="I755" s="6"/>
      <c r="K755" s="13"/>
    </row>
    <row r="756" spans="1:11" s="4" customFormat="1" ht="31" customHeight="1">
      <c r="A756" s="41" t="s">
        <v>611</v>
      </c>
      <c r="B756" s="81" t="s">
        <v>2232</v>
      </c>
      <c r="C756" s="82" t="s">
        <v>764</v>
      </c>
      <c r="D756" s="83">
        <v>6.7</v>
      </c>
      <c r="E756" s="122" t="s">
        <v>1463</v>
      </c>
      <c r="F756" s="84" t="s">
        <v>1936</v>
      </c>
      <c r="G756" s="93"/>
      <c r="H756" s="119">
        <f t="shared" si="14"/>
        <v>0</v>
      </c>
      <c r="I756" s="6"/>
      <c r="K756" s="13"/>
    </row>
    <row r="757" spans="1:11" s="4" customFormat="1" ht="31" customHeight="1">
      <c r="A757" s="41" t="s">
        <v>612</v>
      </c>
      <c r="B757" s="81" t="s">
        <v>613</v>
      </c>
      <c r="C757" s="82" t="s">
        <v>764</v>
      </c>
      <c r="D757" s="83">
        <v>6.7</v>
      </c>
      <c r="E757" s="122" t="s">
        <v>1464</v>
      </c>
      <c r="F757" s="84" t="s">
        <v>1936</v>
      </c>
      <c r="G757" s="93"/>
      <c r="H757" s="119">
        <f t="shared" si="14"/>
        <v>0</v>
      </c>
      <c r="I757" s="6"/>
      <c r="K757" s="13"/>
    </row>
    <row r="758" spans="1:11" s="4" customFormat="1" ht="31" customHeight="1">
      <c r="A758" s="41" t="s">
        <v>614</v>
      </c>
      <c r="B758" s="81" t="s">
        <v>2233</v>
      </c>
      <c r="C758" s="82" t="s">
        <v>764</v>
      </c>
      <c r="D758" s="83">
        <v>6.7</v>
      </c>
      <c r="E758" s="122" t="s">
        <v>1465</v>
      </c>
      <c r="F758" s="84" t="s">
        <v>1936</v>
      </c>
      <c r="G758" s="93"/>
      <c r="H758" s="119">
        <f t="shared" si="14"/>
        <v>0</v>
      </c>
      <c r="I758" s="6"/>
      <c r="K758" s="13"/>
    </row>
    <row r="759" spans="1:11" s="4" customFormat="1" ht="31" customHeight="1">
      <c r="A759" s="41" t="s">
        <v>615</v>
      </c>
      <c r="B759" s="81" t="s">
        <v>2234</v>
      </c>
      <c r="C759" s="82" t="s">
        <v>764</v>
      </c>
      <c r="D759" s="83">
        <v>6.7</v>
      </c>
      <c r="E759" s="122" t="s">
        <v>1466</v>
      </c>
      <c r="F759" s="84" t="s">
        <v>1936</v>
      </c>
      <c r="G759" s="93"/>
      <c r="H759" s="119">
        <f t="shared" si="14"/>
        <v>0</v>
      </c>
      <c r="I759" s="6"/>
      <c r="K759" s="13"/>
    </row>
    <row r="760" spans="1:11" s="4" customFormat="1" ht="31" customHeight="1">
      <c r="A760" s="41" t="s">
        <v>616</v>
      </c>
      <c r="B760" s="81" t="s">
        <v>2235</v>
      </c>
      <c r="C760" s="82" t="s">
        <v>764</v>
      </c>
      <c r="D760" s="83">
        <v>6.7</v>
      </c>
      <c r="E760" s="122" t="s">
        <v>1467</v>
      </c>
      <c r="F760" s="84" t="s">
        <v>1936</v>
      </c>
      <c r="G760" s="93"/>
      <c r="H760" s="119">
        <f t="shared" si="14"/>
        <v>0</v>
      </c>
      <c r="I760" s="6"/>
      <c r="K760" s="13"/>
    </row>
    <row r="761" spans="1:11" s="4" customFormat="1" ht="31" customHeight="1">
      <c r="A761" s="41" t="s">
        <v>617</v>
      </c>
      <c r="B761" s="81" t="s">
        <v>618</v>
      </c>
      <c r="C761" s="82" t="s">
        <v>764</v>
      </c>
      <c r="D761" s="83">
        <v>6.7</v>
      </c>
      <c r="E761" s="122" t="s">
        <v>1468</v>
      </c>
      <c r="F761" s="84" t="s">
        <v>1936</v>
      </c>
      <c r="G761" s="93"/>
      <c r="H761" s="119">
        <f t="shared" si="14"/>
        <v>0</v>
      </c>
      <c r="I761" s="6"/>
      <c r="K761" s="13"/>
    </row>
    <row r="762" spans="1:11" s="4" customFormat="1" ht="31" customHeight="1">
      <c r="A762" s="41" t="s">
        <v>619</v>
      </c>
      <c r="B762" s="81" t="s">
        <v>2236</v>
      </c>
      <c r="C762" s="82" t="s">
        <v>764</v>
      </c>
      <c r="D762" s="83">
        <v>6.7</v>
      </c>
      <c r="E762" s="122" t="s">
        <v>1469</v>
      </c>
      <c r="F762" s="84" t="s">
        <v>1936</v>
      </c>
      <c r="G762" s="93"/>
      <c r="H762" s="119">
        <f t="shared" si="14"/>
        <v>0</v>
      </c>
      <c r="I762" s="6"/>
      <c r="K762" s="13"/>
    </row>
    <row r="763" spans="1:11" s="4" customFormat="1" ht="31" customHeight="1">
      <c r="A763" s="41" t="s">
        <v>620</v>
      </c>
      <c r="B763" s="81" t="s">
        <v>621</v>
      </c>
      <c r="C763" s="82" t="s">
        <v>764</v>
      </c>
      <c r="D763" s="83">
        <v>6.7</v>
      </c>
      <c r="E763" s="122" t="s">
        <v>1470</v>
      </c>
      <c r="F763" s="84" t="s">
        <v>1936</v>
      </c>
      <c r="G763" s="93"/>
      <c r="H763" s="119">
        <f t="shared" si="14"/>
        <v>0</v>
      </c>
      <c r="I763" s="6"/>
      <c r="K763" s="13"/>
    </row>
    <row r="764" spans="1:11" s="4" customFormat="1" ht="31" customHeight="1">
      <c r="A764" s="41" t="s">
        <v>622</v>
      </c>
      <c r="B764" s="81" t="s">
        <v>623</v>
      </c>
      <c r="C764" s="82" t="s">
        <v>764</v>
      </c>
      <c r="D764" s="83">
        <v>6.7</v>
      </c>
      <c r="E764" s="122" t="s">
        <v>1471</v>
      </c>
      <c r="F764" s="84" t="s">
        <v>1936</v>
      </c>
      <c r="G764" s="93"/>
      <c r="H764" s="119">
        <f t="shared" si="14"/>
        <v>0</v>
      </c>
      <c r="I764" s="6"/>
      <c r="K764" s="13"/>
    </row>
    <row r="765" spans="1:11" s="4" customFormat="1" ht="31" customHeight="1">
      <c r="A765" s="41" t="s">
        <v>624</v>
      </c>
      <c r="B765" s="81" t="s">
        <v>2237</v>
      </c>
      <c r="C765" s="82" t="s">
        <v>764</v>
      </c>
      <c r="D765" s="83">
        <v>6.7</v>
      </c>
      <c r="E765" s="122" t="s">
        <v>1472</v>
      </c>
      <c r="F765" s="84" t="s">
        <v>1936</v>
      </c>
      <c r="G765" s="93"/>
      <c r="H765" s="119">
        <f t="shared" si="14"/>
        <v>0</v>
      </c>
      <c r="I765" s="6"/>
      <c r="K765" s="13"/>
    </row>
    <row r="766" spans="1:11" s="4" customFormat="1" ht="31" customHeight="1">
      <c r="A766" s="41" t="s">
        <v>625</v>
      </c>
      <c r="B766" s="81" t="s">
        <v>626</v>
      </c>
      <c r="C766" s="82" t="s">
        <v>764</v>
      </c>
      <c r="D766" s="83">
        <v>6.7</v>
      </c>
      <c r="E766" s="122" t="s">
        <v>1473</v>
      </c>
      <c r="F766" s="84" t="s">
        <v>1936</v>
      </c>
      <c r="G766" s="93"/>
      <c r="H766" s="119">
        <f t="shared" si="14"/>
        <v>0</v>
      </c>
      <c r="I766" s="6"/>
      <c r="K766" s="13"/>
    </row>
    <row r="767" spans="1:11" s="4" customFormat="1" ht="31" customHeight="1">
      <c r="A767" s="41" t="s">
        <v>627</v>
      </c>
      <c r="B767" s="81" t="s">
        <v>628</v>
      </c>
      <c r="C767" s="82" t="s">
        <v>764</v>
      </c>
      <c r="D767" s="83">
        <v>6.7</v>
      </c>
      <c r="E767" s="122" t="s">
        <v>1474</v>
      </c>
      <c r="F767" s="84" t="s">
        <v>1936</v>
      </c>
      <c r="G767" s="93"/>
      <c r="H767" s="119">
        <f t="shared" si="14"/>
        <v>0</v>
      </c>
      <c r="I767" s="6"/>
      <c r="K767" s="13"/>
    </row>
    <row r="768" spans="1:11" s="4" customFormat="1" ht="31" customHeight="1">
      <c r="A768" s="41" t="s">
        <v>629</v>
      </c>
      <c r="B768" s="81" t="s">
        <v>2238</v>
      </c>
      <c r="C768" s="82" t="s">
        <v>764</v>
      </c>
      <c r="D768" s="83">
        <v>6.7</v>
      </c>
      <c r="E768" s="122" t="s">
        <v>1475</v>
      </c>
      <c r="F768" s="84" t="s">
        <v>1936</v>
      </c>
      <c r="G768" s="93"/>
      <c r="H768" s="119">
        <f t="shared" si="14"/>
        <v>0</v>
      </c>
      <c r="I768" s="6"/>
      <c r="K768" s="13"/>
    </row>
    <row r="769" spans="1:11" s="4" customFormat="1" ht="31" customHeight="1">
      <c r="A769" s="41" t="s">
        <v>630</v>
      </c>
      <c r="B769" s="81" t="s">
        <v>2239</v>
      </c>
      <c r="C769" s="82" t="s">
        <v>764</v>
      </c>
      <c r="D769" s="83">
        <v>6.7</v>
      </c>
      <c r="E769" s="122" t="s">
        <v>1476</v>
      </c>
      <c r="F769" s="84" t="s">
        <v>1936</v>
      </c>
      <c r="G769" s="93"/>
      <c r="H769" s="119">
        <f t="shared" si="14"/>
        <v>0</v>
      </c>
      <c r="I769" s="6"/>
      <c r="K769" s="13"/>
    </row>
    <row r="770" spans="1:11" s="4" customFormat="1" ht="31" customHeight="1">
      <c r="A770" s="41" t="s">
        <v>631</v>
      </c>
      <c r="B770" s="81" t="s">
        <v>2240</v>
      </c>
      <c r="C770" s="82" t="s">
        <v>764</v>
      </c>
      <c r="D770" s="83">
        <v>6.7</v>
      </c>
      <c r="E770" s="122" t="s">
        <v>1477</v>
      </c>
      <c r="F770" s="84" t="s">
        <v>1936</v>
      </c>
      <c r="G770" s="93"/>
      <c r="H770" s="119">
        <f t="shared" si="14"/>
        <v>0</v>
      </c>
      <c r="I770" s="6"/>
      <c r="K770" s="13"/>
    </row>
    <row r="771" spans="1:11" s="4" customFormat="1" ht="31" customHeight="1">
      <c r="A771" s="41" t="s">
        <v>632</v>
      </c>
      <c r="B771" s="81" t="s">
        <v>2241</v>
      </c>
      <c r="C771" s="82" t="s">
        <v>764</v>
      </c>
      <c r="D771" s="83">
        <v>6.7</v>
      </c>
      <c r="E771" s="122" t="s">
        <v>1478</v>
      </c>
      <c r="F771" s="84" t="s">
        <v>1936</v>
      </c>
      <c r="G771" s="93"/>
      <c r="H771" s="119">
        <f t="shared" si="14"/>
        <v>0</v>
      </c>
      <c r="I771" s="6"/>
      <c r="K771" s="13"/>
    </row>
    <row r="772" spans="1:11" s="4" customFormat="1" ht="31" customHeight="1">
      <c r="A772" s="41" t="s">
        <v>633</v>
      </c>
      <c r="B772" s="81" t="s">
        <v>2242</v>
      </c>
      <c r="C772" s="82" t="s">
        <v>764</v>
      </c>
      <c r="D772" s="83">
        <v>6.7</v>
      </c>
      <c r="E772" s="122" t="s">
        <v>1479</v>
      </c>
      <c r="F772" s="84" t="s">
        <v>1936</v>
      </c>
      <c r="G772" s="93"/>
      <c r="H772" s="119">
        <f t="shared" si="14"/>
        <v>0</v>
      </c>
      <c r="I772" s="6"/>
      <c r="K772" s="13"/>
    </row>
    <row r="773" spans="1:11" s="4" customFormat="1" ht="31" customHeight="1">
      <c r="A773" s="41" t="s">
        <v>634</v>
      </c>
      <c r="B773" s="81" t="s">
        <v>2243</v>
      </c>
      <c r="C773" s="82" t="s">
        <v>764</v>
      </c>
      <c r="D773" s="83">
        <v>6.7</v>
      </c>
      <c r="E773" s="122" t="s">
        <v>1480</v>
      </c>
      <c r="F773" s="84" t="s">
        <v>1936</v>
      </c>
      <c r="G773" s="93"/>
      <c r="H773" s="119">
        <f t="shared" si="14"/>
        <v>0</v>
      </c>
      <c r="I773" s="6"/>
      <c r="K773" s="13"/>
    </row>
    <row r="774" spans="1:11" s="4" customFormat="1" ht="31" customHeight="1">
      <c r="A774" s="41" t="s">
        <v>635</v>
      </c>
      <c r="B774" s="81" t="s">
        <v>2244</v>
      </c>
      <c r="C774" s="82" t="s">
        <v>764</v>
      </c>
      <c r="D774" s="83">
        <v>6.7</v>
      </c>
      <c r="E774" s="122" t="s">
        <v>1481</v>
      </c>
      <c r="F774" s="84" t="s">
        <v>1936</v>
      </c>
      <c r="G774" s="93"/>
      <c r="H774" s="119">
        <f t="shared" ref="H774:H837" si="15">D774*G774</f>
        <v>0</v>
      </c>
      <c r="I774" s="6"/>
      <c r="K774" s="13"/>
    </row>
    <row r="775" spans="1:11" s="4" customFormat="1" ht="31" customHeight="1">
      <c r="A775" s="41" t="s">
        <v>636</v>
      </c>
      <c r="B775" s="81" t="s">
        <v>2245</v>
      </c>
      <c r="C775" s="82" t="s">
        <v>742</v>
      </c>
      <c r="D775" s="83">
        <v>3.8</v>
      </c>
      <c r="E775" s="84" t="s">
        <v>2246</v>
      </c>
      <c r="F775" s="84" t="s">
        <v>1936</v>
      </c>
      <c r="G775" s="93"/>
      <c r="H775" s="119">
        <f t="shared" si="15"/>
        <v>0</v>
      </c>
      <c r="I775" s="6"/>
      <c r="K775" s="13"/>
    </row>
    <row r="776" spans="1:11" s="4" customFormat="1" ht="31" customHeight="1">
      <c r="A776" s="41" t="s">
        <v>637</v>
      </c>
      <c r="B776" s="81" t="s">
        <v>2247</v>
      </c>
      <c r="C776" s="82" t="s">
        <v>742</v>
      </c>
      <c r="D776" s="83">
        <v>3.8</v>
      </c>
      <c r="E776" s="84" t="s">
        <v>2246</v>
      </c>
      <c r="F776" s="84" t="s">
        <v>1936</v>
      </c>
      <c r="G776" s="93"/>
      <c r="H776" s="119">
        <f t="shared" si="15"/>
        <v>0</v>
      </c>
      <c r="I776" s="6"/>
      <c r="K776" s="13"/>
    </row>
    <row r="777" spans="1:11" s="4" customFormat="1" ht="31" customHeight="1">
      <c r="A777" s="41" t="s">
        <v>638</v>
      </c>
      <c r="B777" s="81" t="s">
        <v>2248</v>
      </c>
      <c r="C777" s="82" t="s">
        <v>742</v>
      </c>
      <c r="D777" s="83">
        <v>3.8</v>
      </c>
      <c r="E777" s="84" t="s">
        <v>2246</v>
      </c>
      <c r="F777" s="84" t="s">
        <v>1936</v>
      </c>
      <c r="G777" s="93"/>
      <c r="H777" s="119">
        <f t="shared" si="15"/>
        <v>0</v>
      </c>
      <c r="I777" s="6"/>
      <c r="K777" s="13"/>
    </row>
    <row r="778" spans="1:11" s="4" customFormat="1" ht="31" customHeight="1">
      <c r="A778" s="41" t="s">
        <v>639</v>
      </c>
      <c r="B778" s="81" t="s">
        <v>2249</v>
      </c>
      <c r="C778" s="82" t="s">
        <v>742</v>
      </c>
      <c r="D778" s="83">
        <v>3.8</v>
      </c>
      <c r="E778" s="84" t="s">
        <v>2246</v>
      </c>
      <c r="F778" s="84" t="s">
        <v>1936</v>
      </c>
      <c r="G778" s="93"/>
      <c r="H778" s="119">
        <f t="shared" si="15"/>
        <v>0</v>
      </c>
      <c r="I778" s="6"/>
      <c r="K778" s="13"/>
    </row>
    <row r="779" spans="1:11" s="4" customFormat="1" ht="31" customHeight="1">
      <c r="A779" s="41" t="s">
        <v>640</v>
      </c>
      <c r="B779" s="81" t="s">
        <v>2250</v>
      </c>
      <c r="C779" s="82" t="s">
        <v>742</v>
      </c>
      <c r="D779" s="83">
        <v>3.8</v>
      </c>
      <c r="E779" s="84" t="s">
        <v>2246</v>
      </c>
      <c r="F779" s="84" t="s">
        <v>1936</v>
      </c>
      <c r="G779" s="93"/>
      <c r="H779" s="119">
        <f t="shared" si="15"/>
        <v>0</v>
      </c>
      <c r="I779" s="6"/>
      <c r="K779" s="13"/>
    </row>
    <row r="780" spans="1:11" s="4" customFormat="1" ht="31" customHeight="1">
      <c r="A780" s="41" t="s">
        <v>641</v>
      </c>
      <c r="B780" s="81" t="s">
        <v>2251</v>
      </c>
      <c r="C780" s="82" t="s">
        <v>742</v>
      </c>
      <c r="D780" s="83">
        <v>3.8</v>
      </c>
      <c r="E780" s="84" t="s">
        <v>2246</v>
      </c>
      <c r="F780" s="84" t="s">
        <v>1936</v>
      </c>
      <c r="G780" s="93"/>
      <c r="H780" s="119">
        <f t="shared" si="15"/>
        <v>0</v>
      </c>
      <c r="I780" s="6"/>
      <c r="K780" s="13"/>
    </row>
    <row r="781" spans="1:11" s="4" customFormat="1" ht="31" customHeight="1">
      <c r="A781" s="41" t="s">
        <v>643</v>
      </c>
      <c r="B781" s="81" t="s">
        <v>2252</v>
      </c>
      <c r="C781" s="82" t="s">
        <v>742</v>
      </c>
      <c r="D781" s="83">
        <v>3.5</v>
      </c>
      <c r="E781" s="84" t="s">
        <v>1120</v>
      </c>
      <c r="F781" s="84" t="s">
        <v>1936</v>
      </c>
      <c r="G781" s="93"/>
      <c r="H781" s="119">
        <f t="shared" si="15"/>
        <v>0</v>
      </c>
      <c r="I781" s="6"/>
      <c r="K781" s="13"/>
    </row>
    <row r="782" spans="1:11" s="4" customFormat="1" ht="31" customHeight="1">
      <c r="A782" s="41" t="s">
        <v>644</v>
      </c>
      <c r="B782" s="81" t="s">
        <v>2253</v>
      </c>
      <c r="C782" s="82" t="s">
        <v>742</v>
      </c>
      <c r="D782" s="83">
        <v>3.5</v>
      </c>
      <c r="E782" s="84" t="s">
        <v>1121</v>
      </c>
      <c r="F782" s="84" t="s">
        <v>1936</v>
      </c>
      <c r="G782" s="93"/>
      <c r="H782" s="119">
        <f t="shared" si="15"/>
        <v>0</v>
      </c>
      <c r="I782" s="6"/>
      <c r="K782" s="13"/>
    </row>
    <row r="783" spans="1:11" s="4" customFormat="1" ht="31" customHeight="1">
      <c r="A783" s="41" t="s">
        <v>645</v>
      </c>
      <c r="B783" s="81" t="s">
        <v>2254</v>
      </c>
      <c r="C783" s="82" t="s">
        <v>742</v>
      </c>
      <c r="D783" s="83">
        <v>3.5</v>
      </c>
      <c r="E783" s="84" t="s">
        <v>1122</v>
      </c>
      <c r="F783" s="84" t="s">
        <v>1936</v>
      </c>
      <c r="G783" s="93"/>
      <c r="H783" s="119">
        <f t="shared" si="15"/>
        <v>0</v>
      </c>
      <c r="I783" s="6"/>
      <c r="K783" s="13"/>
    </row>
    <row r="784" spans="1:11" s="4" customFormat="1" ht="31" customHeight="1">
      <c r="A784" s="41" t="s">
        <v>646</v>
      </c>
      <c r="B784" s="81" t="s">
        <v>2255</v>
      </c>
      <c r="C784" s="82" t="s">
        <v>742</v>
      </c>
      <c r="D784" s="83">
        <v>3.5</v>
      </c>
      <c r="E784" s="84" t="s">
        <v>1123</v>
      </c>
      <c r="F784" s="84" t="s">
        <v>1936</v>
      </c>
      <c r="G784" s="93"/>
      <c r="H784" s="119">
        <f t="shared" si="15"/>
        <v>0</v>
      </c>
      <c r="I784" s="6"/>
      <c r="K784" s="13"/>
    </row>
    <row r="785" spans="1:11" s="4" customFormat="1" ht="31" customHeight="1">
      <c r="A785" s="41" t="s">
        <v>642</v>
      </c>
      <c r="B785" s="81" t="s">
        <v>2256</v>
      </c>
      <c r="C785" s="82" t="s">
        <v>784</v>
      </c>
      <c r="D785" s="83">
        <v>13</v>
      </c>
      <c r="E785" s="84" t="s">
        <v>1482</v>
      </c>
      <c r="F785" s="84" t="s">
        <v>1936</v>
      </c>
      <c r="G785" s="93"/>
      <c r="H785" s="119">
        <f t="shared" si="15"/>
        <v>0</v>
      </c>
      <c r="I785" s="6"/>
      <c r="K785" s="13"/>
    </row>
    <row r="786" spans="1:11" s="4" customFormat="1" ht="31" customHeight="1">
      <c r="A786" s="41" t="s">
        <v>647</v>
      </c>
      <c r="B786" s="81" t="s">
        <v>2257</v>
      </c>
      <c r="C786" s="82" t="s">
        <v>742</v>
      </c>
      <c r="D786" s="83">
        <v>9.9</v>
      </c>
      <c r="E786" s="84" t="s">
        <v>1124</v>
      </c>
      <c r="F786" s="84" t="s">
        <v>1936</v>
      </c>
      <c r="G786" s="93"/>
      <c r="H786" s="119">
        <f t="shared" si="15"/>
        <v>0</v>
      </c>
      <c r="I786" s="6"/>
      <c r="K786" s="13"/>
    </row>
    <row r="787" spans="1:11" s="4" customFormat="1" ht="31" customHeight="1">
      <c r="A787" s="41" t="s">
        <v>648</v>
      </c>
      <c r="B787" s="81" t="s">
        <v>2258</v>
      </c>
      <c r="C787" s="82" t="s">
        <v>742</v>
      </c>
      <c r="D787" s="83">
        <v>9.9</v>
      </c>
      <c r="E787" s="84" t="s">
        <v>1125</v>
      </c>
      <c r="F787" s="84" t="s">
        <v>1936</v>
      </c>
      <c r="G787" s="93"/>
      <c r="H787" s="119">
        <f t="shared" si="15"/>
        <v>0</v>
      </c>
      <c r="I787" s="6"/>
      <c r="K787" s="13"/>
    </row>
    <row r="788" spans="1:11" s="4" customFormat="1" ht="31" customHeight="1">
      <c r="A788" s="41" t="s">
        <v>649</v>
      </c>
      <c r="B788" s="81" t="s">
        <v>2259</v>
      </c>
      <c r="C788" s="82" t="s">
        <v>742</v>
      </c>
      <c r="D788" s="83">
        <v>9.9</v>
      </c>
      <c r="E788" s="84" t="s">
        <v>1126</v>
      </c>
      <c r="F788" s="84" t="s">
        <v>1936</v>
      </c>
      <c r="G788" s="93"/>
      <c r="H788" s="119">
        <f t="shared" si="15"/>
        <v>0</v>
      </c>
      <c r="I788" s="6"/>
      <c r="K788" s="13"/>
    </row>
    <row r="789" spans="1:11" s="4" customFormat="1" ht="31" customHeight="1">
      <c r="A789" s="41" t="s">
        <v>650</v>
      </c>
      <c r="B789" s="81" t="s">
        <v>2260</v>
      </c>
      <c r="C789" s="82" t="s">
        <v>742</v>
      </c>
      <c r="D789" s="83">
        <v>9.9</v>
      </c>
      <c r="E789" s="84" t="s">
        <v>1127</v>
      </c>
      <c r="F789" s="84" t="s">
        <v>1936</v>
      </c>
      <c r="G789" s="93"/>
      <c r="H789" s="119">
        <f t="shared" si="15"/>
        <v>0</v>
      </c>
      <c r="I789" s="6"/>
      <c r="K789" s="13"/>
    </row>
    <row r="790" spans="1:11" s="4" customFormat="1" ht="31" customHeight="1">
      <c r="A790" s="41" t="s">
        <v>651</v>
      </c>
      <c r="B790" s="81" t="s">
        <v>2261</v>
      </c>
      <c r="C790" s="82" t="s">
        <v>742</v>
      </c>
      <c r="D790" s="83">
        <v>9.9</v>
      </c>
      <c r="E790" s="84" t="s">
        <v>1128</v>
      </c>
      <c r="F790" s="84" t="s">
        <v>1936</v>
      </c>
      <c r="G790" s="93"/>
      <c r="H790" s="119">
        <f t="shared" si="15"/>
        <v>0</v>
      </c>
      <c r="I790" s="6"/>
      <c r="K790" s="13"/>
    </row>
    <row r="791" spans="1:11" ht="31" customHeight="1">
      <c r="A791" s="41" t="s">
        <v>652</v>
      </c>
      <c r="B791" s="81" t="s">
        <v>2262</v>
      </c>
      <c r="C791" s="82" t="s">
        <v>742</v>
      </c>
      <c r="D791" s="83">
        <v>9.9</v>
      </c>
      <c r="E791" s="84" t="s">
        <v>1129</v>
      </c>
      <c r="F791" s="84" t="s">
        <v>1936</v>
      </c>
      <c r="G791" s="93"/>
      <c r="H791" s="119">
        <f t="shared" si="15"/>
        <v>0</v>
      </c>
      <c r="I791" s="6"/>
      <c r="K791" s="13"/>
    </row>
    <row r="792" spans="1:11" ht="31" customHeight="1">
      <c r="A792" s="41" t="s">
        <v>653</v>
      </c>
      <c r="B792" s="81" t="s">
        <v>2263</v>
      </c>
      <c r="C792" s="82" t="s">
        <v>742</v>
      </c>
      <c r="D792" s="83">
        <v>9.9</v>
      </c>
      <c r="E792" s="84" t="s">
        <v>1130</v>
      </c>
      <c r="F792" s="84" t="s">
        <v>1936</v>
      </c>
      <c r="G792" s="93"/>
      <c r="H792" s="119">
        <f t="shared" si="15"/>
        <v>0</v>
      </c>
      <c r="I792" s="6"/>
      <c r="K792" s="13"/>
    </row>
    <row r="793" spans="1:11" ht="31" customHeight="1">
      <c r="A793" s="41" t="s">
        <v>654</v>
      </c>
      <c r="B793" s="81" t="s">
        <v>2264</v>
      </c>
      <c r="C793" s="82" t="s">
        <v>742</v>
      </c>
      <c r="D793" s="83">
        <v>9.9</v>
      </c>
      <c r="E793" s="84" t="s">
        <v>1131</v>
      </c>
      <c r="F793" s="84" t="s">
        <v>1936</v>
      </c>
      <c r="G793" s="93"/>
      <c r="H793" s="119">
        <f t="shared" si="15"/>
        <v>0</v>
      </c>
      <c r="I793" s="6"/>
      <c r="K793" s="13"/>
    </row>
    <row r="794" spans="1:11" ht="31" customHeight="1">
      <c r="A794" s="41" t="s">
        <v>655</v>
      </c>
      <c r="B794" s="81" t="s">
        <v>2257</v>
      </c>
      <c r="C794" s="82" t="s">
        <v>742</v>
      </c>
      <c r="D794" s="83">
        <v>18.899999999999999</v>
      </c>
      <c r="E794" s="84" t="s">
        <v>1483</v>
      </c>
      <c r="F794" s="84" t="s">
        <v>1936</v>
      </c>
      <c r="G794" s="93"/>
      <c r="H794" s="119">
        <f t="shared" si="15"/>
        <v>0</v>
      </c>
      <c r="K794" s="13"/>
    </row>
    <row r="795" spans="1:11" ht="31" customHeight="1">
      <c r="A795" s="41" t="s">
        <v>656</v>
      </c>
      <c r="B795" s="81" t="s">
        <v>2258</v>
      </c>
      <c r="C795" s="82" t="s">
        <v>742</v>
      </c>
      <c r="D795" s="83">
        <v>18.899999999999999</v>
      </c>
      <c r="E795" s="84" t="s">
        <v>1132</v>
      </c>
      <c r="F795" s="84" t="s">
        <v>1936</v>
      </c>
      <c r="G795" s="93"/>
      <c r="H795" s="119">
        <f t="shared" si="15"/>
        <v>0</v>
      </c>
    </row>
    <row r="796" spans="1:11" ht="31" customHeight="1">
      <c r="A796" s="41" t="s">
        <v>657</v>
      </c>
      <c r="B796" s="81" t="s">
        <v>2259</v>
      </c>
      <c r="C796" s="82" t="s">
        <v>742</v>
      </c>
      <c r="D796" s="83">
        <v>18.899999999999999</v>
      </c>
      <c r="E796" s="84" t="s">
        <v>1133</v>
      </c>
      <c r="F796" s="84" t="s">
        <v>1936</v>
      </c>
      <c r="G796" s="93"/>
      <c r="H796" s="119">
        <f t="shared" si="15"/>
        <v>0</v>
      </c>
    </row>
    <row r="797" spans="1:11" ht="31" customHeight="1">
      <c r="A797" s="41" t="s">
        <v>658</v>
      </c>
      <c r="B797" s="81" t="s">
        <v>2260</v>
      </c>
      <c r="C797" s="82" t="s">
        <v>742</v>
      </c>
      <c r="D797" s="83">
        <v>18.899999999999999</v>
      </c>
      <c r="E797" s="84" t="s">
        <v>1134</v>
      </c>
      <c r="F797" s="84" t="s">
        <v>1936</v>
      </c>
      <c r="G797" s="93"/>
      <c r="H797" s="119">
        <f t="shared" si="15"/>
        <v>0</v>
      </c>
    </row>
    <row r="798" spans="1:11" ht="31" customHeight="1">
      <c r="A798" s="41" t="s">
        <v>659</v>
      </c>
      <c r="B798" s="81" t="s">
        <v>2261</v>
      </c>
      <c r="C798" s="82" t="s">
        <v>742</v>
      </c>
      <c r="D798" s="83">
        <v>18.899999999999999</v>
      </c>
      <c r="E798" s="84" t="s">
        <v>1135</v>
      </c>
      <c r="F798" s="84" t="s">
        <v>1936</v>
      </c>
      <c r="G798" s="93"/>
      <c r="H798" s="119">
        <f t="shared" si="15"/>
        <v>0</v>
      </c>
    </row>
    <row r="799" spans="1:11" ht="31" customHeight="1">
      <c r="A799" s="41" t="s">
        <v>660</v>
      </c>
      <c r="B799" s="81" t="s">
        <v>2262</v>
      </c>
      <c r="C799" s="82" t="s">
        <v>742</v>
      </c>
      <c r="D799" s="83">
        <v>18.899999999999999</v>
      </c>
      <c r="E799" s="84" t="s">
        <v>1136</v>
      </c>
      <c r="F799" s="84" t="s">
        <v>1936</v>
      </c>
      <c r="G799" s="93"/>
      <c r="H799" s="119">
        <f t="shared" si="15"/>
        <v>0</v>
      </c>
    </row>
    <row r="800" spans="1:11" ht="31" customHeight="1">
      <c r="A800" s="41" t="s">
        <v>661</v>
      </c>
      <c r="B800" s="81" t="s">
        <v>2263</v>
      </c>
      <c r="C800" s="82" t="s">
        <v>742</v>
      </c>
      <c r="D800" s="83">
        <v>18.899999999999999</v>
      </c>
      <c r="E800" s="84" t="s">
        <v>1137</v>
      </c>
      <c r="F800" s="84" t="s">
        <v>1936</v>
      </c>
      <c r="G800" s="93"/>
      <c r="H800" s="119">
        <f t="shared" si="15"/>
        <v>0</v>
      </c>
    </row>
    <row r="801" spans="1:8" ht="31" customHeight="1">
      <c r="A801" s="41" t="s">
        <v>662</v>
      </c>
      <c r="B801" s="81" t="s">
        <v>2264</v>
      </c>
      <c r="C801" s="82" t="s">
        <v>742</v>
      </c>
      <c r="D801" s="83">
        <v>18.899999999999999</v>
      </c>
      <c r="E801" s="84" t="s">
        <v>1138</v>
      </c>
      <c r="F801" s="84" t="s">
        <v>1936</v>
      </c>
      <c r="G801" s="93"/>
      <c r="H801" s="119">
        <f t="shared" si="15"/>
        <v>0</v>
      </c>
    </row>
    <row r="802" spans="1:8" ht="31" customHeight="1">
      <c r="A802" s="41" t="s">
        <v>663</v>
      </c>
      <c r="B802" s="81" t="s">
        <v>2265</v>
      </c>
      <c r="C802" s="82" t="s">
        <v>742</v>
      </c>
      <c r="D802" s="83">
        <v>26</v>
      </c>
      <c r="E802" s="84" t="s">
        <v>1484</v>
      </c>
      <c r="F802" s="84" t="s">
        <v>1823</v>
      </c>
      <c r="G802" s="93"/>
      <c r="H802" s="119">
        <f t="shared" si="15"/>
        <v>0</v>
      </c>
    </row>
    <row r="803" spans="1:8" ht="31" customHeight="1">
      <c r="A803" s="41" t="s">
        <v>664</v>
      </c>
      <c r="B803" s="81" t="s">
        <v>2266</v>
      </c>
      <c r="C803" s="82" t="s">
        <v>742</v>
      </c>
      <c r="D803" s="83">
        <v>32.5</v>
      </c>
      <c r="E803" s="84" t="s">
        <v>1485</v>
      </c>
      <c r="F803" s="84" t="s">
        <v>1823</v>
      </c>
      <c r="G803" s="93"/>
      <c r="H803" s="119">
        <f t="shared" si="15"/>
        <v>0</v>
      </c>
    </row>
    <row r="804" spans="1:8" ht="31" customHeight="1">
      <c r="A804" s="41" t="s">
        <v>665</v>
      </c>
      <c r="B804" s="81" t="s">
        <v>2267</v>
      </c>
      <c r="C804" s="82" t="s">
        <v>742</v>
      </c>
      <c r="D804" s="83">
        <v>38</v>
      </c>
      <c r="E804" s="84" t="s">
        <v>1486</v>
      </c>
      <c r="F804" s="84" t="s">
        <v>1823</v>
      </c>
      <c r="G804" s="93"/>
      <c r="H804" s="119">
        <f t="shared" si="15"/>
        <v>0</v>
      </c>
    </row>
    <row r="805" spans="1:8" ht="31" customHeight="1">
      <c r="A805" s="41" t="s">
        <v>666</v>
      </c>
      <c r="B805" s="81" t="s">
        <v>2268</v>
      </c>
      <c r="C805" s="82" t="s">
        <v>742</v>
      </c>
      <c r="D805" s="83">
        <v>51</v>
      </c>
      <c r="E805" s="84" t="s">
        <v>1487</v>
      </c>
      <c r="F805" s="84" t="s">
        <v>1823</v>
      </c>
      <c r="G805" s="93"/>
      <c r="H805" s="119">
        <f t="shared" si="15"/>
        <v>0</v>
      </c>
    </row>
    <row r="806" spans="1:8" ht="31" customHeight="1">
      <c r="A806" s="41" t="s">
        <v>667</v>
      </c>
      <c r="B806" s="81" t="s">
        <v>2269</v>
      </c>
      <c r="C806" s="82" t="s">
        <v>742</v>
      </c>
      <c r="D806" s="83">
        <v>15.5</v>
      </c>
      <c r="E806" s="84" t="s">
        <v>1139</v>
      </c>
      <c r="F806" s="84" t="s">
        <v>1936</v>
      </c>
      <c r="G806" s="93"/>
      <c r="H806" s="119">
        <f t="shared" si="15"/>
        <v>0</v>
      </c>
    </row>
    <row r="807" spans="1:8" ht="31" customHeight="1">
      <c r="A807" s="41" t="s">
        <v>668</v>
      </c>
      <c r="B807" s="81" t="s">
        <v>2270</v>
      </c>
      <c r="C807" s="82" t="s">
        <v>742</v>
      </c>
      <c r="D807" s="83">
        <v>19.5</v>
      </c>
      <c r="E807" s="84" t="s">
        <v>1140</v>
      </c>
      <c r="F807" s="84" t="s">
        <v>1936</v>
      </c>
      <c r="G807" s="93"/>
      <c r="H807" s="119">
        <f t="shared" si="15"/>
        <v>0</v>
      </c>
    </row>
    <row r="808" spans="1:8" ht="31" customHeight="1">
      <c r="A808" s="41" t="s">
        <v>669</v>
      </c>
      <c r="B808" s="81" t="s">
        <v>2271</v>
      </c>
      <c r="C808" s="82" t="s">
        <v>742</v>
      </c>
      <c r="D808" s="83">
        <v>14.5</v>
      </c>
      <c r="E808" s="84" t="s">
        <v>1141</v>
      </c>
      <c r="F808" s="84" t="s">
        <v>1936</v>
      </c>
      <c r="G808" s="93"/>
      <c r="H808" s="119">
        <f t="shared" si="15"/>
        <v>0</v>
      </c>
    </row>
    <row r="809" spans="1:8" ht="31" customHeight="1">
      <c r="A809" s="41" t="s">
        <v>670</v>
      </c>
      <c r="B809" s="81" t="s">
        <v>2272</v>
      </c>
      <c r="C809" s="82" t="s">
        <v>742</v>
      </c>
      <c r="D809" s="83">
        <v>19.5</v>
      </c>
      <c r="E809" s="84" t="s">
        <v>1142</v>
      </c>
      <c r="F809" s="84" t="s">
        <v>1936</v>
      </c>
      <c r="G809" s="93"/>
      <c r="H809" s="119">
        <f t="shared" si="15"/>
        <v>0</v>
      </c>
    </row>
    <row r="810" spans="1:8" ht="31" customHeight="1">
      <c r="A810" s="41" t="s">
        <v>671</v>
      </c>
      <c r="B810" s="81" t="s">
        <v>2273</v>
      </c>
      <c r="C810" s="82" t="s">
        <v>774</v>
      </c>
      <c r="D810" s="83">
        <v>24.5</v>
      </c>
      <c r="E810" s="84" t="s">
        <v>1488</v>
      </c>
      <c r="F810" s="84" t="s">
        <v>1594</v>
      </c>
      <c r="G810" s="93"/>
      <c r="H810" s="119">
        <f t="shared" si="15"/>
        <v>0</v>
      </c>
    </row>
    <row r="811" spans="1:8" ht="31" customHeight="1">
      <c r="A811" s="41" t="s">
        <v>672</v>
      </c>
      <c r="B811" s="81" t="s">
        <v>2274</v>
      </c>
      <c r="C811" s="82" t="s">
        <v>774</v>
      </c>
      <c r="D811" s="83">
        <v>24.5</v>
      </c>
      <c r="E811" s="84" t="s">
        <v>1489</v>
      </c>
      <c r="F811" s="84" t="s">
        <v>1594</v>
      </c>
      <c r="G811" s="93"/>
      <c r="H811" s="119">
        <f t="shared" si="15"/>
        <v>0</v>
      </c>
    </row>
    <row r="812" spans="1:8" ht="31" customHeight="1">
      <c r="A812" s="41" t="s">
        <v>2275</v>
      </c>
      <c r="B812" s="81" t="s">
        <v>2276</v>
      </c>
      <c r="C812" s="82" t="s">
        <v>774</v>
      </c>
      <c r="D812" s="83">
        <v>5.2</v>
      </c>
      <c r="E812" s="122" t="s">
        <v>2464</v>
      </c>
      <c r="F812" s="84" t="s">
        <v>1857</v>
      </c>
      <c r="G812" s="93"/>
      <c r="H812" s="119">
        <f t="shared" si="15"/>
        <v>0</v>
      </c>
    </row>
    <row r="813" spans="1:8" ht="31" customHeight="1">
      <c r="A813" s="41" t="s">
        <v>673</v>
      </c>
      <c r="B813" s="81" t="s">
        <v>2277</v>
      </c>
      <c r="C813" s="82" t="s">
        <v>774</v>
      </c>
      <c r="D813" s="83">
        <v>19</v>
      </c>
      <c r="E813" s="84" t="s">
        <v>1490</v>
      </c>
      <c r="F813" s="84" t="s">
        <v>1857</v>
      </c>
      <c r="G813" s="93"/>
      <c r="H813" s="119">
        <f t="shared" si="15"/>
        <v>0</v>
      </c>
    </row>
    <row r="814" spans="1:8" ht="31" customHeight="1">
      <c r="A814" s="41" t="s">
        <v>674</v>
      </c>
      <c r="B814" s="81" t="s">
        <v>2278</v>
      </c>
      <c r="C814" s="82" t="s">
        <v>774</v>
      </c>
      <c r="D814" s="83">
        <v>19</v>
      </c>
      <c r="E814" s="84" t="s">
        <v>1491</v>
      </c>
      <c r="F814" s="84" t="s">
        <v>1857</v>
      </c>
      <c r="G814" s="93"/>
      <c r="H814" s="119">
        <f t="shared" si="15"/>
        <v>0</v>
      </c>
    </row>
    <row r="815" spans="1:8" ht="31" customHeight="1">
      <c r="A815" s="41" t="s">
        <v>675</v>
      </c>
      <c r="B815" s="81" t="s">
        <v>2279</v>
      </c>
      <c r="C815" s="82" t="s">
        <v>774</v>
      </c>
      <c r="D815" s="83">
        <v>19</v>
      </c>
      <c r="E815" s="84" t="s">
        <v>1492</v>
      </c>
      <c r="F815" s="84" t="s">
        <v>1857</v>
      </c>
      <c r="G815" s="93"/>
      <c r="H815" s="119">
        <f t="shared" si="15"/>
        <v>0</v>
      </c>
    </row>
    <row r="816" spans="1:8" ht="31" customHeight="1">
      <c r="A816" s="41" t="s">
        <v>676</v>
      </c>
      <c r="B816" s="81" t="s">
        <v>2280</v>
      </c>
      <c r="C816" s="82" t="s">
        <v>774</v>
      </c>
      <c r="D816" s="83">
        <v>19</v>
      </c>
      <c r="E816" s="84" t="s">
        <v>1493</v>
      </c>
      <c r="F816" s="84" t="s">
        <v>1857</v>
      </c>
      <c r="G816" s="93"/>
      <c r="H816" s="119">
        <f t="shared" si="15"/>
        <v>0</v>
      </c>
    </row>
    <row r="817" spans="1:8" ht="31" customHeight="1">
      <c r="A817" s="41" t="s">
        <v>677</v>
      </c>
      <c r="B817" s="81" t="s">
        <v>2281</v>
      </c>
      <c r="C817" s="82" t="s">
        <v>774</v>
      </c>
      <c r="D817" s="83">
        <v>19</v>
      </c>
      <c r="E817" s="84" t="s">
        <v>1494</v>
      </c>
      <c r="F817" s="84" t="s">
        <v>1857</v>
      </c>
      <c r="G817" s="93"/>
      <c r="H817" s="119">
        <f t="shared" si="15"/>
        <v>0</v>
      </c>
    </row>
    <row r="818" spans="1:8" ht="31" customHeight="1">
      <c r="A818" s="41" t="s">
        <v>678</v>
      </c>
      <c r="B818" s="81" t="s">
        <v>2282</v>
      </c>
      <c r="C818" s="82" t="s">
        <v>774</v>
      </c>
      <c r="D818" s="83">
        <v>19</v>
      </c>
      <c r="E818" s="84" t="s">
        <v>1495</v>
      </c>
      <c r="F818" s="84" t="s">
        <v>1857</v>
      </c>
      <c r="G818" s="93"/>
      <c r="H818" s="119">
        <f t="shared" si="15"/>
        <v>0</v>
      </c>
    </row>
    <row r="819" spans="1:8" ht="31" customHeight="1">
      <c r="A819" s="41" t="s">
        <v>679</v>
      </c>
      <c r="B819" s="81" t="s">
        <v>2283</v>
      </c>
      <c r="C819" s="82" t="s">
        <v>774</v>
      </c>
      <c r="D819" s="83">
        <v>19</v>
      </c>
      <c r="E819" s="84" t="s">
        <v>1496</v>
      </c>
      <c r="F819" s="84" t="s">
        <v>1857</v>
      </c>
      <c r="G819" s="93"/>
      <c r="H819" s="119">
        <f t="shared" si="15"/>
        <v>0</v>
      </c>
    </row>
    <row r="820" spans="1:8" ht="26.05" customHeight="1">
      <c r="A820" s="41" t="s">
        <v>680</v>
      </c>
      <c r="B820" s="81" t="s">
        <v>2284</v>
      </c>
      <c r="C820" s="82" t="s">
        <v>774</v>
      </c>
      <c r="D820" s="83">
        <v>19</v>
      </c>
      <c r="E820" s="84" t="s">
        <v>1497</v>
      </c>
      <c r="F820" s="84" t="s">
        <v>1857</v>
      </c>
      <c r="G820" s="93"/>
      <c r="H820" s="119">
        <f t="shared" si="15"/>
        <v>0</v>
      </c>
    </row>
    <row r="821" spans="1:8" ht="26.05" customHeight="1">
      <c r="A821" s="41" t="s">
        <v>681</v>
      </c>
      <c r="B821" s="81" t="s">
        <v>2285</v>
      </c>
      <c r="C821" s="82" t="s">
        <v>774</v>
      </c>
      <c r="D821" s="83">
        <v>19</v>
      </c>
      <c r="E821" s="84" t="s">
        <v>2286</v>
      </c>
      <c r="F821" s="84" t="s">
        <v>1857</v>
      </c>
      <c r="G821" s="93"/>
      <c r="H821" s="119">
        <f t="shared" si="15"/>
        <v>0</v>
      </c>
    </row>
    <row r="822" spans="1:8" ht="26.05" customHeight="1">
      <c r="A822" s="41" t="s">
        <v>682</v>
      </c>
      <c r="B822" s="81" t="s">
        <v>2287</v>
      </c>
      <c r="C822" s="82" t="s">
        <v>774</v>
      </c>
      <c r="D822" s="83">
        <v>19</v>
      </c>
      <c r="E822" s="84" t="s">
        <v>1143</v>
      </c>
      <c r="F822" s="84" t="s">
        <v>1857</v>
      </c>
      <c r="G822" s="93"/>
      <c r="H822" s="119">
        <f t="shared" si="15"/>
        <v>0</v>
      </c>
    </row>
    <row r="823" spans="1:8" ht="26.05" customHeight="1">
      <c r="A823" s="41" t="s">
        <v>683</v>
      </c>
      <c r="B823" s="81" t="s">
        <v>2288</v>
      </c>
      <c r="C823" s="82" t="s">
        <v>774</v>
      </c>
      <c r="D823" s="83">
        <v>19</v>
      </c>
      <c r="E823" s="84" t="s">
        <v>1144</v>
      </c>
      <c r="F823" s="84" t="s">
        <v>1857</v>
      </c>
      <c r="G823" s="93"/>
      <c r="H823" s="119">
        <f t="shared" si="15"/>
        <v>0</v>
      </c>
    </row>
    <row r="824" spans="1:8" ht="26.05" customHeight="1">
      <c r="A824" s="41" t="s">
        <v>684</v>
      </c>
      <c r="B824" s="81" t="s">
        <v>2289</v>
      </c>
      <c r="C824" s="82" t="s">
        <v>774</v>
      </c>
      <c r="D824" s="83">
        <v>19</v>
      </c>
      <c r="E824" s="84" t="s">
        <v>1145</v>
      </c>
      <c r="F824" s="84" t="s">
        <v>1857</v>
      </c>
      <c r="G824" s="93"/>
      <c r="H824" s="119">
        <f t="shared" si="15"/>
        <v>0</v>
      </c>
    </row>
    <row r="825" spans="1:8" ht="26.05" customHeight="1">
      <c r="A825" s="41" t="s">
        <v>685</v>
      </c>
      <c r="B825" s="81" t="s">
        <v>2290</v>
      </c>
      <c r="C825" s="82" t="s">
        <v>774</v>
      </c>
      <c r="D825" s="83">
        <v>19</v>
      </c>
      <c r="E825" s="84" t="s">
        <v>1146</v>
      </c>
      <c r="F825" s="84" t="s">
        <v>1857</v>
      </c>
      <c r="G825" s="93"/>
      <c r="H825" s="119">
        <f t="shared" si="15"/>
        <v>0</v>
      </c>
    </row>
    <row r="826" spans="1:8" ht="26.05" customHeight="1">
      <c r="A826" s="41" t="s">
        <v>686</v>
      </c>
      <c r="B826" s="81" t="s">
        <v>2291</v>
      </c>
      <c r="C826" s="82" t="s">
        <v>774</v>
      </c>
      <c r="D826" s="83">
        <v>19</v>
      </c>
      <c r="E826" s="84" t="s">
        <v>1147</v>
      </c>
      <c r="F826" s="84" t="s">
        <v>1857</v>
      </c>
      <c r="G826" s="93"/>
      <c r="H826" s="119">
        <f t="shared" si="15"/>
        <v>0</v>
      </c>
    </row>
    <row r="827" spans="1:8" ht="26.05" customHeight="1">
      <c r="A827" s="41" t="s">
        <v>687</v>
      </c>
      <c r="B827" s="81" t="s">
        <v>2292</v>
      </c>
      <c r="C827" s="82" t="s">
        <v>774</v>
      </c>
      <c r="D827" s="83">
        <v>19</v>
      </c>
      <c r="E827" s="84" t="s">
        <v>1148</v>
      </c>
      <c r="F827" s="84" t="s">
        <v>1857</v>
      </c>
      <c r="G827" s="93"/>
      <c r="H827" s="119">
        <f t="shared" si="15"/>
        <v>0</v>
      </c>
    </row>
    <row r="828" spans="1:8" ht="26.05" customHeight="1">
      <c r="A828" s="41" t="s">
        <v>2293</v>
      </c>
      <c r="B828" s="81" t="s">
        <v>2294</v>
      </c>
      <c r="C828" s="82" t="s">
        <v>774</v>
      </c>
      <c r="D828" s="83">
        <v>19</v>
      </c>
      <c r="E828" s="84" t="s">
        <v>2295</v>
      </c>
      <c r="F828" s="84" t="s">
        <v>1857</v>
      </c>
      <c r="G828" s="93"/>
      <c r="H828" s="119">
        <f t="shared" si="15"/>
        <v>0</v>
      </c>
    </row>
    <row r="829" spans="1:8" ht="26.05" customHeight="1">
      <c r="A829" s="41" t="s">
        <v>2296</v>
      </c>
      <c r="B829" s="81" t="s">
        <v>2297</v>
      </c>
      <c r="C829" s="82" t="s">
        <v>774</v>
      </c>
      <c r="D829" s="83">
        <v>20</v>
      </c>
      <c r="E829" s="84" t="s">
        <v>2298</v>
      </c>
      <c r="F829" s="84" t="s">
        <v>1857</v>
      </c>
      <c r="G829" s="93"/>
      <c r="H829" s="119">
        <f t="shared" si="15"/>
        <v>0</v>
      </c>
    </row>
    <row r="830" spans="1:8" ht="26.05" customHeight="1">
      <c r="A830" s="41" t="s">
        <v>2299</v>
      </c>
      <c r="B830" s="81" t="s">
        <v>2300</v>
      </c>
      <c r="C830" s="82" t="s">
        <v>774</v>
      </c>
      <c r="D830" s="83">
        <v>20</v>
      </c>
      <c r="E830" s="84" t="s">
        <v>2301</v>
      </c>
      <c r="F830" s="84" t="s">
        <v>1857</v>
      </c>
      <c r="G830" s="93"/>
      <c r="H830" s="119">
        <f t="shared" si="15"/>
        <v>0</v>
      </c>
    </row>
    <row r="831" spans="1:8" ht="26.05" customHeight="1">
      <c r="A831" s="41" t="s">
        <v>688</v>
      </c>
      <c r="B831" s="81" t="s">
        <v>2302</v>
      </c>
      <c r="C831" s="82" t="s">
        <v>774</v>
      </c>
      <c r="D831" s="83">
        <v>20</v>
      </c>
      <c r="E831" s="84" t="s">
        <v>1498</v>
      </c>
      <c r="F831" s="84" t="s">
        <v>1857</v>
      </c>
      <c r="G831" s="93"/>
      <c r="H831" s="119">
        <f t="shared" si="15"/>
        <v>0</v>
      </c>
    </row>
    <row r="832" spans="1:8" ht="26.05" customHeight="1">
      <c r="A832" s="41" t="s">
        <v>689</v>
      </c>
      <c r="B832" s="81" t="s">
        <v>2303</v>
      </c>
      <c r="C832" s="82" t="s">
        <v>774</v>
      </c>
      <c r="D832" s="83">
        <v>20</v>
      </c>
      <c r="E832" s="84" t="s">
        <v>1499</v>
      </c>
      <c r="F832" s="84" t="s">
        <v>1857</v>
      </c>
      <c r="G832" s="93"/>
      <c r="H832" s="119">
        <f t="shared" si="15"/>
        <v>0</v>
      </c>
    </row>
    <row r="833" spans="1:8" ht="26.05" customHeight="1">
      <c r="A833" s="41" t="s">
        <v>690</v>
      </c>
      <c r="B833" s="81" t="s">
        <v>2304</v>
      </c>
      <c r="C833" s="82" t="s">
        <v>774</v>
      </c>
      <c r="D833" s="83">
        <v>20</v>
      </c>
      <c r="E833" s="84" t="s">
        <v>1500</v>
      </c>
      <c r="F833" s="84" t="s">
        <v>1857</v>
      </c>
      <c r="G833" s="93"/>
      <c r="H833" s="119">
        <f t="shared" si="15"/>
        <v>0</v>
      </c>
    </row>
    <row r="834" spans="1:8" ht="26.05" customHeight="1">
      <c r="A834" s="41" t="s">
        <v>691</v>
      </c>
      <c r="B834" s="81" t="s">
        <v>2305</v>
      </c>
      <c r="C834" s="82" t="s">
        <v>774</v>
      </c>
      <c r="D834" s="83">
        <v>20</v>
      </c>
      <c r="E834" s="84" t="s">
        <v>1501</v>
      </c>
      <c r="F834" s="84" t="s">
        <v>1857</v>
      </c>
      <c r="G834" s="93"/>
      <c r="H834" s="119">
        <f t="shared" si="15"/>
        <v>0</v>
      </c>
    </row>
    <row r="835" spans="1:8" ht="26.05" customHeight="1">
      <c r="A835" s="41" t="s">
        <v>692</v>
      </c>
      <c r="B835" s="81" t="s">
        <v>2306</v>
      </c>
      <c r="C835" s="82" t="s">
        <v>774</v>
      </c>
      <c r="D835" s="83">
        <v>20</v>
      </c>
      <c r="E835" s="84" t="s">
        <v>1502</v>
      </c>
      <c r="F835" s="84" t="s">
        <v>1857</v>
      </c>
      <c r="G835" s="93"/>
      <c r="H835" s="119">
        <f t="shared" si="15"/>
        <v>0</v>
      </c>
    </row>
    <row r="836" spans="1:8" ht="26.05" customHeight="1">
      <c r="A836" s="41" t="s">
        <v>2307</v>
      </c>
      <c r="B836" s="81" t="s">
        <v>2308</v>
      </c>
      <c r="C836" s="82" t="s">
        <v>774</v>
      </c>
      <c r="D836" s="83">
        <v>20</v>
      </c>
      <c r="E836" s="84" t="s">
        <v>2309</v>
      </c>
      <c r="F836" s="84" t="s">
        <v>1857</v>
      </c>
      <c r="G836" s="93"/>
      <c r="H836" s="119">
        <f t="shared" si="15"/>
        <v>0</v>
      </c>
    </row>
    <row r="837" spans="1:8" ht="26.05" customHeight="1">
      <c r="A837" s="41" t="s">
        <v>693</v>
      </c>
      <c r="B837" s="81" t="s">
        <v>2310</v>
      </c>
      <c r="C837" s="82" t="s">
        <v>774</v>
      </c>
      <c r="D837" s="83">
        <v>20</v>
      </c>
      <c r="E837" s="84" t="s">
        <v>1503</v>
      </c>
      <c r="F837" s="84" t="s">
        <v>1857</v>
      </c>
      <c r="G837" s="93"/>
      <c r="H837" s="119">
        <f t="shared" si="15"/>
        <v>0</v>
      </c>
    </row>
    <row r="838" spans="1:8" ht="26.05" customHeight="1">
      <c r="A838" s="41" t="s">
        <v>2311</v>
      </c>
      <c r="B838" s="81" t="s">
        <v>2312</v>
      </c>
      <c r="C838" s="82" t="s">
        <v>774</v>
      </c>
      <c r="D838" s="83">
        <v>20</v>
      </c>
      <c r="E838" s="84" t="s">
        <v>2313</v>
      </c>
      <c r="F838" s="84" t="s">
        <v>1857</v>
      </c>
      <c r="G838" s="93"/>
      <c r="H838" s="119">
        <f t="shared" ref="H838:H899" si="16">D838*G838</f>
        <v>0</v>
      </c>
    </row>
    <row r="839" spans="1:8" ht="26.05" customHeight="1">
      <c r="A839" s="41" t="s">
        <v>694</v>
      </c>
      <c r="B839" s="81" t="s">
        <v>2314</v>
      </c>
      <c r="C839" s="82" t="s">
        <v>774</v>
      </c>
      <c r="D839" s="83">
        <v>20</v>
      </c>
      <c r="E839" s="84" t="s">
        <v>1504</v>
      </c>
      <c r="F839" s="84" t="s">
        <v>1857</v>
      </c>
      <c r="G839" s="93"/>
      <c r="H839" s="119">
        <f t="shared" si="16"/>
        <v>0</v>
      </c>
    </row>
    <row r="840" spans="1:8" ht="26.05" customHeight="1">
      <c r="A840" s="41" t="s">
        <v>695</v>
      </c>
      <c r="B840" s="81" t="s">
        <v>2315</v>
      </c>
      <c r="C840" s="82" t="s">
        <v>774</v>
      </c>
      <c r="D840" s="83">
        <v>20</v>
      </c>
      <c r="E840" s="84" t="s">
        <v>1505</v>
      </c>
      <c r="F840" s="84" t="s">
        <v>1857</v>
      </c>
      <c r="G840" s="93"/>
      <c r="H840" s="119">
        <f t="shared" si="16"/>
        <v>0</v>
      </c>
    </row>
    <row r="841" spans="1:8" ht="26.05" customHeight="1">
      <c r="A841" s="41" t="s">
        <v>696</v>
      </c>
      <c r="B841" s="81" t="s">
        <v>2316</v>
      </c>
      <c r="C841" s="82" t="s">
        <v>774</v>
      </c>
      <c r="D841" s="83">
        <v>20</v>
      </c>
      <c r="E841" s="84" t="s">
        <v>1506</v>
      </c>
      <c r="F841" s="84" t="s">
        <v>1857</v>
      </c>
      <c r="G841" s="93"/>
      <c r="H841" s="119">
        <f t="shared" si="16"/>
        <v>0</v>
      </c>
    </row>
    <row r="842" spans="1:8" ht="26.05" customHeight="1">
      <c r="A842" s="41" t="s">
        <v>697</v>
      </c>
      <c r="B842" s="81" t="s">
        <v>2317</v>
      </c>
      <c r="C842" s="82" t="s">
        <v>774</v>
      </c>
      <c r="D842" s="83">
        <v>20</v>
      </c>
      <c r="E842" s="84" t="s">
        <v>1507</v>
      </c>
      <c r="F842" s="84" t="s">
        <v>1857</v>
      </c>
      <c r="G842" s="93"/>
      <c r="H842" s="119">
        <f t="shared" si="16"/>
        <v>0</v>
      </c>
    </row>
    <row r="843" spans="1:8" ht="26.05" customHeight="1">
      <c r="A843" s="41" t="s">
        <v>698</v>
      </c>
      <c r="B843" s="81" t="s">
        <v>2318</v>
      </c>
      <c r="C843" s="82" t="s">
        <v>774</v>
      </c>
      <c r="D843" s="83">
        <v>20</v>
      </c>
      <c r="E843" s="84" t="s">
        <v>1508</v>
      </c>
      <c r="F843" s="84" t="s">
        <v>1857</v>
      </c>
      <c r="G843" s="93"/>
      <c r="H843" s="119">
        <f t="shared" si="16"/>
        <v>0</v>
      </c>
    </row>
    <row r="844" spans="1:8" ht="26.05" customHeight="1">
      <c r="A844" s="41" t="s">
        <v>699</v>
      </c>
      <c r="B844" s="81" t="s">
        <v>2319</v>
      </c>
      <c r="C844" s="82" t="s">
        <v>774</v>
      </c>
      <c r="D844" s="83">
        <v>20</v>
      </c>
      <c r="E844" s="84" t="s">
        <v>1509</v>
      </c>
      <c r="F844" s="84" t="s">
        <v>1857</v>
      </c>
      <c r="G844" s="93"/>
      <c r="H844" s="119">
        <f t="shared" si="16"/>
        <v>0</v>
      </c>
    </row>
    <row r="845" spans="1:8" ht="26.05" customHeight="1">
      <c r="A845" s="41" t="s">
        <v>2320</v>
      </c>
      <c r="B845" s="81" t="s">
        <v>2321</v>
      </c>
      <c r="C845" s="82" t="s">
        <v>774</v>
      </c>
      <c r="D845" s="83">
        <v>20</v>
      </c>
      <c r="E845" s="122" t="s">
        <v>2322</v>
      </c>
      <c r="F845" s="84" t="s">
        <v>1857</v>
      </c>
      <c r="G845" s="93"/>
      <c r="H845" s="119">
        <f t="shared" si="16"/>
        <v>0</v>
      </c>
    </row>
    <row r="846" spans="1:8" ht="26.05" customHeight="1">
      <c r="A846" s="41" t="s">
        <v>2323</v>
      </c>
      <c r="B846" s="81" t="s">
        <v>2324</v>
      </c>
      <c r="C846" s="82" t="s">
        <v>774</v>
      </c>
      <c r="D846" s="83">
        <v>20</v>
      </c>
      <c r="E846" s="122" t="s">
        <v>2325</v>
      </c>
      <c r="F846" s="84" t="s">
        <v>1857</v>
      </c>
      <c r="G846" s="93"/>
      <c r="H846" s="119">
        <f t="shared" si="16"/>
        <v>0</v>
      </c>
    </row>
    <row r="847" spans="1:8" ht="26.05" customHeight="1">
      <c r="A847" s="41" t="s">
        <v>2326</v>
      </c>
      <c r="B847" s="81" t="s">
        <v>2327</v>
      </c>
      <c r="C847" s="82" t="s">
        <v>774</v>
      </c>
      <c r="D847" s="83">
        <v>20</v>
      </c>
      <c r="E847" s="122" t="s">
        <v>2328</v>
      </c>
      <c r="F847" s="84" t="s">
        <v>1857</v>
      </c>
      <c r="G847" s="93"/>
      <c r="H847" s="119">
        <f t="shared" si="16"/>
        <v>0</v>
      </c>
    </row>
    <row r="848" spans="1:8" ht="26.05" customHeight="1">
      <c r="A848" s="41" t="s">
        <v>2329</v>
      </c>
      <c r="B848" s="81" t="s">
        <v>2330</v>
      </c>
      <c r="C848" s="82" t="s">
        <v>742</v>
      </c>
      <c r="D848" s="83">
        <v>3.7</v>
      </c>
      <c r="E848" s="122" t="s">
        <v>1690</v>
      </c>
      <c r="F848" s="84" t="s">
        <v>1604</v>
      </c>
      <c r="G848" s="93"/>
      <c r="H848" s="119">
        <f t="shared" si="16"/>
        <v>0</v>
      </c>
    </row>
    <row r="849" spans="1:8" ht="26.05" customHeight="1">
      <c r="A849" s="41" t="s">
        <v>2329</v>
      </c>
      <c r="B849" s="81" t="s">
        <v>2331</v>
      </c>
      <c r="C849" s="82" t="s">
        <v>742</v>
      </c>
      <c r="D849" s="83">
        <v>3.7</v>
      </c>
      <c r="E849" s="84" t="s">
        <v>1690</v>
      </c>
      <c r="F849" s="84" t="s">
        <v>1604</v>
      </c>
      <c r="G849" s="93"/>
      <c r="H849" s="119">
        <f t="shared" si="16"/>
        <v>0</v>
      </c>
    </row>
    <row r="850" spans="1:8" ht="26.05" customHeight="1">
      <c r="A850" s="41" t="s">
        <v>2329</v>
      </c>
      <c r="B850" s="81" t="s">
        <v>2333</v>
      </c>
      <c r="C850" s="82" t="s">
        <v>742</v>
      </c>
      <c r="D850" s="83">
        <v>3.7</v>
      </c>
      <c r="E850" s="84" t="s">
        <v>1690</v>
      </c>
      <c r="F850" s="84" t="s">
        <v>1604</v>
      </c>
      <c r="G850" s="93"/>
      <c r="H850" s="119">
        <f t="shared" si="16"/>
        <v>0</v>
      </c>
    </row>
    <row r="851" spans="1:8" ht="26.05" customHeight="1">
      <c r="A851" s="41" t="s">
        <v>2332</v>
      </c>
      <c r="B851" s="81" t="s">
        <v>2465</v>
      </c>
      <c r="C851" s="82" t="s">
        <v>742</v>
      </c>
      <c r="D851" s="83">
        <v>3.4</v>
      </c>
      <c r="E851" s="122" t="s">
        <v>2466</v>
      </c>
      <c r="F851" s="84" t="s">
        <v>1604</v>
      </c>
      <c r="G851" s="93"/>
      <c r="H851" s="119">
        <f t="shared" si="16"/>
        <v>0</v>
      </c>
    </row>
    <row r="852" spans="1:8" ht="26.05" customHeight="1">
      <c r="A852" s="41" t="s">
        <v>700</v>
      </c>
      <c r="B852" s="81" t="s">
        <v>2334</v>
      </c>
      <c r="C852" s="82" t="s">
        <v>764</v>
      </c>
      <c r="D852" s="83">
        <v>2.9</v>
      </c>
      <c r="E852" s="84" t="s">
        <v>1510</v>
      </c>
      <c r="F852" s="84" t="s">
        <v>1604</v>
      </c>
      <c r="G852" s="93"/>
      <c r="H852" s="119">
        <f t="shared" si="16"/>
        <v>0</v>
      </c>
    </row>
    <row r="853" spans="1:8" ht="26.05" customHeight="1">
      <c r="A853" s="41" t="s">
        <v>701</v>
      </c>
      <c r="B853" s="81" t="s">
        <v>2334</v>
      </c>
      <c r="C853" s="82" t="s">
        <v>764</v>
      </c>
      <c r="D853" s="83">
        <v>2.9</v>
      </c>
      <c r="E853" s="84" t="s">
        <v>1511</v>
      </c>
      <c r="F853" s="84" t="s">
        <v>1604</v>
      </c>
      <c r="G853" s="93"/>
      <c r="H853" s="119">
        <f t="shared" si="16"/>
        <v>0</v>
      </c>
    </row>
    <row r="854" spans="1:8" ht="26.05" customHeight="1">
      <c r="A854" s="41" t="s">
        <v>702</v>
      </c>
      <c r="B854" s="81" t="s">
        <v>2334</v>
      </c>
      <c r="C854" s="82" t="s">
        <v>764</v>
      </c>
      <c r="D854" s="83">
        <v>2.9</v>
      </c>
      <c r="E854" s="84" t="s">
        <v>1512</v>
      </c>
      <c r="F854" s="84" t="s">
        <v>1604</v>
      </c>
      <c r="G854" s="93"/>
      <c r="H854" s="119">
        <f t="shared" si="16"/>
        <v>0</v>
      </c>
    </row>
    <row r="855" spans="1:8" ht="26.05" customHeight="1">
      <c r="A855" s="41" t="s">
        <v>703</v>
      </c>
      <c r="B855" s="81" t="s">
        <v>2335</v>
      </c>
      <c r="C855" s="82" t="s">
        <v>1149</v>
      </c>
      <c r="D855" s="83">
        <v>22</v>
      </c>
      <c r="E855" s="84" t="s">
        <v>1150</v>
      </c>
      <c r="F855" s="84" t="s">
        <v>1573</v>
      </c>
      <c r="G855" s="93"/>
      <c r="H855" s="119">
        <f t="shared" si="16"/>
        <v>0</v>
      </c>
    </row>
    <row r="856" spans="1:8" ht="26.05" customHeight="1">
      <c r="A856" s="41" t="s">
        <v>704</v>
      </c>
      <c r="B856" s="81" t="s">
        <v>2336</v>
      </c>
      <c r="C856" s="82" t="s">
        <v>1149</v>
      </c>
      <c r="D856" s="83">
        <v>22</v>
      </c>
      <c r="E856" s="84" t="s">
        <v>1151</v>
      </c>
      <c r="F856" s="84" t="s">
        <v>1573</v>
      </c>
      <c r="G856" s="93"/>
      <c r="H856" s="119">
        <f t="shared" si="16"/>
        <v>0</v>
      </c>
    </row>
    <row r="857" spans="1:8" ht="26.05" customHeight="1">
      <c r="A857" s="41" t="s">
        <v>705</v>
      </c>
      <c r="B857" s="81" t="s">
        <v>2337</v>
      </c>
      <c r="C857" s="82" t="s">
        <v>1149</v>
      </c>
      <c r="D857" s="83">
        <v>22</v>
      </c>
      <c r="E857" s="84" t="s">
        <v>1152</v>
      </c>
      <c r="F857" s="84" t="s">
        <v>1573</v>
      </c>
      <c r="G857" s="93"/>
      <c r="H857" s="119">
        <f t="shared" si="16"/>
        <v>0</v>
      </c>
    </row>
    <row r="858" spans="1:8" ht="26.05" customHeight="1">
      <c r="A858" s="41" t="s">
        <v>706</v>
      </c>
      <c r="B858" s="81" t="s">
        <v>2338</v>
      </c>
      <c r="C858" s="82" t="s">
        <v>1149</v>
      </c>
      <c r="D858" s="83">
        <v>22</v>
      </c>
      <c r="E858" s="84" t="s">
        <v>1153</v>
      </c>
      <c r="F858" s="84" t="s">
        <v>1573</v>
      </c>
      <c r="G858" s="93"/>
      <c r="H858" s="119">
        <f t="shared" si="16"/>
        <v>0</v>
      </c>
    </row>
    <row r="859" spans="1:8" ht="26.05" customHeight="1">
      <c r="A859" s="41" t="s">
        <v>707</v>
      </c>
      <c r="B859" s="81" t="s">
        <v>2339</v>
      </c>
      <c r="C859" s="82" t="s">
        <v>774</v>
      </c>
      <c r="D859" s="83">
        <v>12</v>
      </c>
      <c r="E859" s="84" t="s">
        <v>1154</v>
      </c>
      <c r="F859" s="84" t="s">
        <v>1936</v>
      </c>
      <c r="G859" s="93"/>
      <c r="H859" s="119">
        <f t="shared" si="16"/>
        <v>0</v>
      </c>
    </row>
    <row r="860" spans="1:8" ht="26.05" customHeight="1">
      <c r="A860" s="41" t="s">
        <v>708</v>
      </c>
      <c r="B860" s="81" t="s">
        <v>709</v>
      </c>
      <c r="C860" s="82" t="s">
        <v>742</v>
      </c>
      <c r="D860" s="83">
        <v>6.9</v>
      </c>
      <c r="E860" s="84" t="s">
        <v>1513</v>
      </c>
      <c r="F860" s="84" t="s">
        <v>2340</v>
      </c>
      <c r="G860" s="93"/>
      <c r="H860" s="119">
        <f t="shared" si="16"/>
        <v>0</v>
      </c>
    </row>
    <row r="861" spans="1:8" ht="26.05" customHeight="1">
      <c r="A861" s="41" t="s">
        <v>710</v>
      </c>
      <c r="B861" s="81" t="s">
        <v>709</v>
      </c>
      <c r="C861" s="82" t="s">
        <v>742</v>
      </c>
      <c r="D861" s="83">
        <v>6.9</v>
      </c>
      <c r="E861" s="84" t="s">
        <v>1514</v>
      </c>
      <c r="F861" s="84" t="s">
        <v>2340</v>
      </c>
      <c r="G861" s="93"/>
      <c r="H861" s="119">
        <f t="shared" si="16"/>
        <v>0</v>
      </c>
    </row>
    <row r="862" spans="1:8" ht="26.05" customHeight="1">
      <c r="A862" s="41" t="s">
        <v>711</v>
      </c>
      <c r="B862" s="81" t="s">
        <v>709</v>
      </c>
      <c r="C862" s="82" t="s">
        <v>742</v>
      </c>
      <c r="D862" s="83">
        <v>6.9</v>
      </c>
      <c r="E862" s="84" t="s">
        <v>1515</v>
      </c>
      <c r="F862" s="84" t="s">
        <v>2340</v>
      </c>
      <c r="G862" s="93"/>
      <c r="H862" s="119">
        <f t="shared" si="16"/>
        <v>0</v>
      </c>
    </row>
    <row r="863" spans="1:8" ht="26.05" customHeight="1">
      <c r="A863" s="41" t="s">
        <v>712</v>
      </c>
      <c r="B863" s="81" t="s">
        <v>709</v>
      </c>
      <c r="C863" s="82" t="s">
        <v>742</v>
      </c>
      <c r="D863" s="83">
        <v>6.9</v>
      </c>
      <c r="E863" s="84" t="s">
        <v>1516</v>
      </c>
      <c r="F863" s="84" t="s">
        <v>2340</v>
      </c>
      <c r="G863" s="93"/>
      <c r="H863" s="119">
        <f t="shared" si="16"/>
        <v>0</v>
      </c>
    </row>
    <row r="864" spans="1:8" ht="26.05" customHeight="1">
      <c r="A864" s="41" t="s">
        <v>713</v>
      </c>
      <c r="B864" s="81" t="s">
        <v>714</v>
      </c>
      <c r="C864" s="82" t="s">
        <v>742</v>
      </c>
      <c r="D864" s="83">
        <v>4.5</v>
      </c>
      <c r="E864" s="84" t="s">
        <v>1155</v>
      </c>
      <c r="F864" s="84" t="s">
        <v>2340</v>
      </c>
      <c r="G864" s="93"/>
      <c r="H864" s="119">
        <f t="shared" si="16"/>
        <v>0</v>
      </c>
    </row>
    <row r="865" spans="1:17" ht="26.05" customHeight="1">
      <c r="A865" s="41" t="s">
        <v>1251</v>
      </c>
      <c r="B865" s="81" t="s">
        <v>2341</v>
      </c>
      <c r="C865" s="82" t="s">
        <v>742</v>
      </c>
      <c r="D865" s="83">
        <v>3.8</v>
      </c>
      <c r="E865" s="122" t="s">
        <v>2467</v>
      </c>
      <c r="F865" s="84" t="s">
        <v>1821</v>
      </c>
      <c r="G865" s="93"/>
      <c r="H865" s="119">
        <f t="shared" si="16"/>
        <v>0</v>
      </c>
    </row>
    <row r="866" spans="1:17" ht="26.05" customHeight="1">
      <c r="A866" s="41" t="s">
        <v>715</v>
      </c>
      <c r="B866" s="81" t="s">
        <v>2342</v>
      </c>
      <c r="C866" s="82" t="s">
        <v>1156</v>
      </c>
      <c r="D866" s="83">
        <v>2</v>
      </c>
      <c r="E866" s="84" t="s">
        <v>1157</v>
      </c>
      <c r="F866" s="84" t="s">
        <v>1821</v>
      </c>
      <c r="G866" s="93"/>
      <c r="H866" s="119">
        <f t="shared" si="16"/>
        <v>0</v>
      </c>
    </row>
    <row r="867" spans="1:17" ht="26.05" customHeight="1">
      <c r="A867" s="41" t="s">
        <v>722</v>
      </c>
      <c r="B867" s="81" t="s">
        <v>2343</v>
      </c>
      <c r="C867" s="82" t="s">
        <v>1160</v>
      </c>
      <c r="D867" s="83">
        <v>1.3</v>
      </c>
      <c r="E867" s="84" t="s">
        <v>1161</v>
      </c>
      <c r="F867" s="84" t="s">
        <v>1821</v>
      </c>
      <c r="G867" s="138">
        <f>M867+Q867</f>
        <v>0</v>
      </c>
      <c r="H867" s="119">
        <f t="shared" si="16"/>
        <v>0</v>
      </c>
      <c r="M867" s="146">
        <v>0</v>
      </c>
      <c r="N867" s="98" t="s">
        <v>2546</v>
      </c>
      <c r="O867" s="97"/>
      <c r="Q867" s="64">
        <f>120*X3</f>
        <v>0</v>
      </c>
    </row>
    <row r="868" spans="1:17" ht="26.05" customHeight="1">
      <c r="A868" s="41" t="s">
        <v>723</v>
      </c>
      <c r="B868" s="81" t="s">
        <v>2344</v>
      </c>
      <c r="C868" s="82" t="s">
        <v>1156</v>
      </c>
      <c r="D868" s="83">
        <v>1.9</v>
      </c>
      <c r="E868" s="84" t="s">
        <v>1162</v>
      </c>
      <c r="F868" s="84" t="s">
        <v>1821</v>
      </c>
      <c r="G868" s="138">
        <f>(2*48*X4)+M868+Q868</f>
        <v>0</v>
      </c>
      <c r="H868" s="119">
        <f t="shared" si="16"/>
        <v>0</v>
      </c>
      <c r="M868" s="146">
        <v>0</v>
      </c>
      <c r="N868" s="98" t="s">
        <v>2546</v>
      </c>
      <c r="O868" s="97"/>
      <c r="Q868" s="64">
        <f>96*X3</f>
        <v>0</v>
      </c>
    </row>
    <row r="869" spans="1:17" ht="26.05" customHeight="1">
      <c r="A869" s="41" t="s">
        <v>716</v>
      </c>
      <c r="B869" s="81" t="s">
        <v>2345</v>
      </c>
      <c r="C869" s="82" t="s">
        <v>1156</v>
      </c>
      <c r="D869" s="83">
        <v>2</v>
      </c>
      <c r="E869" s="84" t="s">
        <v>1517</v>
      </c>
      <c r="F869" s="84" t="s">
        <v>1821</v>
      </c>
      <c r="G869" s="93"/>
      <c r="H869" s="119">
        <f t="shared" si="16"/>
        <v>0</v>
      </c>
      <c r="Q869" s="64"/>
    </row>
    <row r="870" spans="1:17" ht="26.05" customHeight="1">
      <c r="A870" s="41" t="s">
        <v>717</v>
      </c>
      <c r="B870" s="81" t="s">
        <v>2346</v>
      </c>
      <c r="C870" s="82" t="s">
        <v>1156</v>
      </c>
      <c r="D870" s="83">
        <v>2</v>
      </c>
      <c r="E870" s="84" t="s">
        <v>1518</v>
      </c>
      <c r="F870" s="84" t="s">
        <v>1821</v>
      </c>
      <c r="G870" s="93"/>
      <c r="H870" s="119">
        <f t="shared" si="16"/>
        <v>0</v>
      </c>
      <c r="Q870" s="64"/>
    </row>
    <row r="871" spans="1:17" ht="26.05" customHeight="1">
      <c r="A871" s="41" t="s">
        <v>718</v>
      </c>
      <c r="B871" s="81" t="s">
        <v>2347</v>
      </c>
      <c r="C871" s="82" t="s">
        <v>1156</v>
      </c>
      <c r="D871" s="83">
        <v>2</v>
      </c>
      <c r="E871" s="84" t="s">
        <v>1519</v>
      </c>
      <c r="F871" s="84" t="s">
        <v>1821</v>
      </c>
      <c r="G871" s="93"/>
      <c r="H871" s="119">
        <f t="shared" si="16"/>
        <v>0</v>
      </c>
      <c r="Q871" s="64"/>
    </row>
    <row r="872" spans="1:17" ht="26.05" customHeight="1">
      <c r="A872" s="41" t="s">
        <v>719</v>
      </c>
      <c r="B872" s="81" t="s">
        <v>2348</v>
      </c>
      <c r="C872" s="82" t="s">
        <v>1156</v>
      </c>
      <c r="D872" s="83">
        <v>2</v>
      </c>
      <c r="E872" s="84" t="s">
        <v>1520</v>
      </c>
      <c r="F872" s="84" t="s">
        <v>1821</v>
      </c>
      <c r="G872" s="93"/>
      <c r="H872" s="119">
        <f t="shared" si="16"/>
        <v>0</v>
      </c>
      <c r="Q872" s="64"/>
    </row>
    <row r="873" spans="1:17" ht="26.05" customHeight="1">
      <c r="A873" s="41" t="s">
        <v>724</v>
      </c>
      <c r="B873" s="81" t="s">
        <v>2349</v>
      </c>
      <c r="C873" s="82" t="s">
        <v>905</v>
      </c>
      <c r="D873" s="83">
        <v>2.5</v>
      </c>
      <c r="E873" s="84" t="s">
        <v>1163</v>
      </c>
      <c r="F873" s="84" t="s">
        <v>1821</v>
      </c>
      <c r="G873" s="138">
        <f>M873+Q873</f>
        <v>0</v>
      </c>
      <c r="H873" s="119">
        <f t="shared" si="16"/>
        <v>0</v>
      </c>
      <c r="M873" s="146">
        <v>0</v>
      </c>
      <c r="N873" s="98" t="s">
        <v>2546</v>
      </c>
      <c r="O873" s="97"/>
      <c r="Q873" s="64">
        <f>72*X3</f>
        <v>0</v>
      </c>
    </row>
    <row r="874" spans="1:17" ht="26.05" customHeight="1">
      <c r="A874" s="41" t="s">
        <v>720</v>
      </c>
      <c r="B874" s="81" t="s">
        <v>2350</v>
      </c>
      <c r="C874" s="82" t="s">
        <v>742</v>
      </c>
      <c r="D874" s="83">
        <v>4.5999999999999996</v>
      </c>
      <c r="E874" s="84" t="s">
        <v>1158</v>
      </c>
      <c r="F874" s="84" t="s">
        <v>1821</v>
      </c>
      <c r="G874" s="138">
        <f>M874+Q874</f>
        <v>0</v>
      </c>
      <c r="H874" s="119">
        <f t="shared" si="16"/>
        <v>0</v>
      </c>
      <c r="M874" s="146">
        <v>0</v>
      </c>
      <c r="N874" s="98" t="s">
        <v>2546</v>
      </c>
      <c r="O874" s="97"/>
      <c r="Q874" s="64">
        <f>12*X3</f>
        <v>0</v>
      </c>
    </row>
    <row r="875" spans="1:17" ht="26.05" customHeight="1">
      <c r="A875" s="41" t="s">
        <v>721</v>
      </c>
      <c r="B875" s="81" t="s">
        <v>2351</v>
      </c>
      <c r="C875" s="82" t="s">
        <v>774</v>
      </c>
      <c r="D875" s="83">
        <v>9.5</v>
      </c>
      <c r="E875" s="84" t="s">
        <v>1159</v>
      </c>
      <c r="F875" s="84" t="s">
        <v>1821</v>
      </c>
      <c r="G875" s="93"/>
      <c r="H875" s="119">
        <f t="shared" si="16"/>
        <v>0</v>
      </c>
      <c r="Q875" s="64"/>
    </row>
    <row r="876" spans="1:17" ht="26.05" customHeight="1">
      <c r="A876" s="41" t="s">
        <v>725</v>
      </c>
      <c r="B876" s="81" t="s">
        <v>2352</v>
      </c>
      <c r="C876" s="82" t="s">
        <v>774</v>
      </c>
      <c r="D876" s="83">
        <v>38</v>
      </c>
      <c r="E876" s="84" t="s">
        <v>1164</v>
      </c>
      <c r="F876" s="84" t="s">
        <v>1733</v>
      </c>
      <c r="G876" s="93"/>
      <c r="H876" s="119">
        <f t="shared" si="16"/>
        <v>0</v>
      </c>
      <c r="Q876" s="64"/>
    </row>
    <row r="877" spans="1:17" ht="26.05" customHeight="1">
      <c r="A877" s="41" t="s">
        <v>726</v>
      </c>
      <c r="B877" s="81" t="s">
        <v>2353</v>
      </c>
      <c r="C877" s="82" t="s">
        <v>774</v>
      </c>
      <c r="D877" s="83">
        <v>39</v>
      </c>
      <c r="E877" s="84" t="s">
        <v>1521</v>
      </c>
      <c r="F877" s="84" t="s">
        <v>1733</v>
      </c>
      <c r="G877" s="93"/>
      <c r="H877" s="119">
        <f t="shared" si="16"/>
        <v>0</v>
      </c>
      <c r="Q877" s="64"/>
    </row>
    <row r="878" spans="1:17" ht="26.05" customHeight="1">
      <c r="A878" s="41" t="s">
        <v>727</v>
      </c>
      <c r="B878" s="81" t="s">
        <v>2354</v>
      </c>
      <c r="C878" s="82" t="s">
        <v>774</v>
      </c>
      <c r="D878" s="83">
        <v>45</v>
      </c>
      <c r="E878" s="84" t="s">
        <v>1522</v>
      </c>
      <c r="F878" s="84" t="s">
        <v>2355</v>
      </c>
      <c r="G878" s="93"/>
      <c r="H878" s="119">
        <f t="shared" si="16"/>
        <v>0</v>
      </c>
    </row>
    <row r="879" spans="1:17" ht="26.05" customHeight="1">
      <c r="A879" s="41" t="s">
        <v>1548</v>
      </c>
      <c r="B879" s="81" t="s">
        <v>2356</v>
      </c>
      <c r="C879" s="82" t="s">
        <v>774</v>
      </c>
      <c r="D879" s="83">
        <v>37.799999999999997</v>
      </c>
      <c r="E879" s="122" t="s">
        <v>2357</v>
      </c>
      <c r="F879" s="84" t="s">
        <v>2355</v>
      </c>
      <c r="G879" s="93"/>
      <c r="H879" s="119">
        <f t="shared" si="16"/>
        <v>0</v>
      </c>
    </row>
    <row r="880" spans="1:17" ht="26.05" customHeight="1">
      <c r="A880" s="41" t="s">
        <v>1252</v>
      </c>
      <c r="B880" s="81" t="s">
        <v>2358</v>
      </c>
      <c r="C880" s="82" t="s">
        <v>774</v>
      </c>
      <c r="D880" s="83">
        <v>39</v>
      </c>
      <c r="E880" s="84" t="s">
        <v>2359</v>
      </c>
      <c r="F880" s="84" t="s">
        <v>2083</v>
      </c>
      <c r="G880" s="93"/>
      <c r="H880" s="119">
        <f t="shared" si="16"/>
        <v>0</v>
      </c>
    </row>
    <row r="881" spans="1:15" ht="26.05" customHeight="1">
      <c r="A881" s="41" t="s">
        <v>728</v>
      </c>
      <c r="B881" s="81" t="s">
        <v>2360</v>
      </c>
      <c r="C881" s="82" t="s">
        <v>774</v>
      </c>
      <c r="D881" s="83">
        <v>24</v>
      </c>
      <c r="E881" s="84" t="s">
        <v>1523</v>
      </c>
      <c r="F881" s="84" t="s">
        <v>2083</v>
      </c>
      <c r="G881" s="93"/>
      <c r="H881" s="119">
        <f t="shared" si="16"/>
        <v>0</v>
      </c>
    </row>
    <row r="882" spans="1:15" ht="26.05" customHeight="1">
      <c r="A882" s="41" t="s">
        <v>729</v>
      </c>
      <c r="B882" s="81" t="s">
        <v>2361</v>
      </c>
      <c r="C882" s="82" t="s">
        <v>774</v>
      </c>
      <c r="D882" s="83">
        <v>33</v>
      </c>
      <c r="E882" s="84" t="s">
        <v>1165</v>
      </c>
      <c r="F882" s="84" t="s">
        <v>1936</v>
      </c>
      <c r="G882" s="93"/>
      <c r="H882" s="119">
        <f t="shared" si="16"/>
        <v>0</v>
      </c>
    </row>
    <row r="883" spans="1:15" ht="26.05" customHeight="1">
      <c r="A883" s="41" t="s">
        <v>730</v>
      </c>
      <c r="B883" s="81" t="s">
        <v>2362</v>
      </c>
      <c r="C883" s="82" t="s">
        <v>774</v>
      </c>
      <c r="D883" s="83">
        <v>33</v>
      </c>
      <c r="E883" s="84" t="s">
        <v>1166</v>
      </c>
      <c r="F883" s="84" t="s">
        <v>1936</v>
      </c>
      <c r="G883" s="93"/>
      <c r="H883" s="119">
        <f t="shared" si="16"/>
        <v>0</v>
      </c>
    </row>
    <row r="884" spans="1:15" ht="26.05" customHeight="1">
      <c r="A884" s="41" t="s">
        <v>731</v>
      </c>
      <c r="B884" s="81" t="s">
        <v>2363</v>
      </c>
      <c r="C884" s="82" t="s">
        <v>774</v>
      </c>
      <c r="D884" s="83">
        <v>33</v>
      </c>
      <c r="E884" s="84" t="s">
        <v>1167</v>
      </c>
      <c r="F884" s="84" t="s">
        <v>1936</v>
      </c>
      <c r="G884" s="93"/>
      <c r="H884" s="119">
        <f t="shared" si="16"/>
        <v>0</v>
      </c>
    </row>
    <row r="885" spans="1:15" ht="26.05" customHeight="1">
      <c r="A885" s="41" t="s">
        <v>732</v>
      </c>
      <c r="B885" s="81" t="s">
        <v>2364</v>
      </c>
      <c r="C885" s="82" t="s">
        <v>742</v>
      </c>
      <c r="D885" s="83">
        <v>7.9</v>
      </c>
      <c r="E885" s="84" t="s">
        <v>1168</v>
      </c>
      <c r="F885" s="84" t="s">
        <v>2340</v>
      </c>
      <c r="G885" s="93"/>
      <c r="H885" s="119">
        <f t="shared" si="16"/>
        <v>0</v>
      </c>
    </row>
    <row r="886" spans="1:15" ht="26.05" customHeight="1">
      <c r="A886" s="41" t="s">
        <v>733</v>
      </c>
      <c r="B886" s="81" t="s">
        <v>2365</v>
      </c>
      <c r="C886" s="82" t="s">
        <v>742</v>
      </c>
      <c r="D886" s="83">
        <v>8.6999999999999993</v>
      </c>
      <c r="E886" s="84" t="s">
        <v>1524</v>
      </c>
      <c r="F886" s="84" t="s">
        <v>2340</v>
      </c>
      <c r="G886" s="93"/>
      <c r="H886" s="119">
        <f t="shared" si="16"/>
        <v>0</v>
      </c>
    </row>
    <row r="887" spans="1:15" ht="26.05" customHeight="1">
      <c r="A887" s="41" t="s">
        <v>734</v>
      </c>
      <c r="B887" s="81" t="s">
        <v>2366</v>
      </c>
      <c r="C887" s="82" t="s">
        <v>742</v>
      </c>
      <c r="D887" s="83">
        <v>10.9</v>
      </c>
      <c r="E887" s="84" t="s">
        <v>1169</v>
      </c>
      <c r="F887" s="84" t="s">
        <v>2340</v>
      </c>
      <c r="G887" s="93"/>
      <c r="H887" s="119">
        <f t="shared" si="16"/>
        <v>0</v>
      </c>
    </row>
    <row r="888" spans="1:15" ht="26.05" customHeight="1">
      <c r="A888" s="41" t="s">
        <v>2468</v>
      </c>
      <c r="B888" s="81" t="s">
        <v>2469</v>
      </c>
      <c r="C888" s="82" t="s">
        <v>742</v>
      </c>
      <c r="D888" s="83">
        <v>7</v>
      </c>
      <c r="E888" s="84" t="s">
        <v>2470</v>
      </c>
      <c r="F888" s="84" t="s">
        <v>2340</v>
      </c>
      <c r="G888" s="120">
        <f>(24*V5)+M888</f>
        <v>0</v>
      </c>
      <c r="H888" s="119">
        <f t="shared" si="16"/>
        <v>0</v>
      </c>
      <c r="M888" s="146">
        <v>0</v>
      </c>
      <c r="N888" s="98" t="s">
        <v>2546</v>
      </c>
      <c r="O888" s="97"/>
    </row>
    <row r="889" spans="1:15" ht="31" customHeight="1">
      <c r="A889" s="123" t="s">
        <v>2478</v>
      </c>
      <c r="B889" s="85" t="s">
        <v>2491</v>
      </c>
      <c r="C889" s="28"/>
      <c r="D889" s="86">
        <v>143.04</v>
      </c>
      <c r="E889" s="29"/>
      <c r="G889" s="120">
        <f>N3+M889</f>
        <v>0</v>
      </c>
      <c r="H889" s="119">
        <f t="shared" si="16"/>
        <v>0</v>
      </c>
      <c r="M889" s="146">
        <v>0</v>
      </c>
      <c r="N889" s="98" t="s">
        <v>2546</v>
      </c>
      <c r="O889" s="97"/>
    </row>
    <row r="890" spans="1:15" ht="31" customHeight="1">
      <c r="A890" s="123" t="s">
        <v>2479</v>
      </c>
      <c r="B890" s="85" t="s">
        <v>2493</v>
      </c>
      <c r="C890" s="28"/>
      <c r="D890" s="86">
        <v>259.2</v>
      </c>
      <c r="E890" s="29"/>
      <c r="G890" s="120">
        <f>M890+N4</f>
        <v>0</v>
      </c>
      <c r="H890" s="119">
        <f t="shared" si="16"/>
        <v>0</v>
      </c>
      <c r="M890" s="146">
        <v>0</v>
      </c>
      <c r="N890" s="98" t="s">
        <v>2546</v>
      </c>
      <c r="O890" s="99"/>
    </row>
    <row r="891" spans="1:15" ht="31" customHeight="1">
      <c r="A891" s="123" t="s">
        <v>2480</v>
      </c>
      <c r="B891" s="85" t="s">
        <v>2494</v>
      </c>
      <c r="C891" s="28"/>
      <c r="D891" s="86">
        <v>259.2</v>
      </c>
      <c r="E891" s="29"/>
      <c r="G891" s="120">
        <f>M891+N5</f>
        <v>0</v>
      </c>
      <c r="H891" s="119">
        <f t="shared" si="16"/>
        <v>0</v>
      </c>
      <c r="M891" s="146">
        <v>0</v>
      </c>
      <c r="N891" s="98" t="s">
        <v>2546</v>
      </c>
      <c r="O891" s="99"/>
    </row>
    <row r="892" spans="1:15" ht="31" customHeight="1">
      <c r="A892" s="123" t="s">
        <v>2481</v>
      </c>
      <c r="B892" s="85" t="s">
        <v>2495</v>
      </c>
      <c r="C892" s="28"/>
      <c r="D892" s="86">
        <v>259.2</v>
      </c>
      <c r="E892" s="29"/>
      <c r="G892" s="120">
        <f>M892+P4</f>
        <v>0</v>
      </c>
      <c r="H892" s="119">
        <f t="shared" si="16"/>
        <v>0</v>
      </c>
      <c r="M892" s="146">
        <v>0</v>
      </c>
      <c r="N892" s="98" t="s">
        <v>2546</v>
      </c>
      <c r="O892" s="99"/>
    </row>
    <row r="893" spans="1:15" ht="31" customHeight="1">
      <c r="A893" s="123" t="s">
        <v>2482</v>
      </c>
      <c r="B893" s="85" t="s">
        <v>2496</v>
      </c>
      <c r="C893" s="28"/>
      <c r="D893" s="86">
        <v>259.2</v>
      </c>
      <c r="E893" s="29"/>
      <c r="G893" s="120">
        <f>M893+P5</f>
        <v>0</v>
      </c>
      <c r="H893" s="119">
        <f t="shared" si="16"/>
        <v>0</v>
      </c>
      <c r="M893" s="146">
        <v>0</v>
      </c>
      <c r="N893" s="98" t="s">
        <v>2546</v>
      </c>
      <c r="O893" s="99"/>
    </row>
    <row r="894" spans="1:15" ht="31" customHeight="1">
      <c r="A894" s="123" t="s">
        <v>2483</v>
      </c>
      <c r="B894" s="85" t="s">
        <v>2497</v>
      </c>
      <c r="C894" s="28"/>
      <c r="D894" s="86">
        <v>177.6</v>
      </c>
      <c r="E894" s="29"/>
      <c r="G894" s="120">
        <f>SUM(R3+M894)</f>
        <v>0</v>
      </c>
      <c r="H894" s="119">
        <f t="shared" si="16"/>
        <v>0</v>
      </c>
      <c r="M894" s="146">
        <v>0</v>
      </c>
      <c r="N894" s="98" t="s">
        <v>2546</v>
      </c>
      <c r="O894" s="97"/>
    </row>
    <row r="895" spans="1:15" ht="31" customHeight="1">
      <c r="A895" s="123" t="s">
        <v>2484</v>
      </c>
      <c r="B895" s="85" t="s">
        <v>2490</v>
      </c>
      <c r="C895" s="28"/>
      <c r="D895" s="86">
        <v>68.400000000000006</v>
      </c>
      <c r="E895" s="29"/>
      <c r="G895" s="120">
        <f>R4+M895</f>
        <v>0</v>
      </c>
      <c r="H895" s="119">
        <f t="shared" si="16"/>
        <v>0</v>
      </c>
      <c r="M895" s="146">
        <v>0</v>
      </c>
      <c r="N895" s="98" t="s">
        <v>2546</v>
      </c>
      <c r="O895" s="97"/>
    </row>
    <row r="896" spans="1:15" ht="31" customHeight="1">
      <c r="A896" s="123" t="s">
        <v>2485</v>
      </c>
      <c r="B896" s="85" t="s">
        <v>2499</v>
      </c>
      <c r="C896" s="28"/>
      <c r="D896" s="86">
        <v>91.2</v>
      </c>
      <c r="E896" s="29"/>
      <c r="G896" s="120">
        <f>R5</f>
        <v>0</v>
      </c>
      <c r="H896" s="119">
        <f t="shared" si="16"/>
        <v>0</v>
      </c>
      <c r="M896" s="146">
        <v>0</v>
      </c>
      <c r="N896" s="98" t="s">
        <v>2546</v>
      </c>
      <c r="O896" s="97"/>
    </row>
    <row r="897" spans="1:15" ht="31" customHeight="1">
      <c r="A897" s="123" t="s">
        <v>2486</v>
      </c>
      <c r="B897" s="85" t="s">
        <v>2498</v>
      </c>
      <c r="C897" s="28"/>
      <c r="D897" s="86">
        <v>93.6</v>
      </c>
      <c r="E897" s="29"/>
      <c r="G897" s="120">
        <f>T3+M897</f>
        <v>0</v>
      </c>
      <c r="H897" s="119">
        <f t="shared" si="16"/>
        <v>0</v>
      </c>
      <c r="M897" s="146">
        <v>0</v>
      </c>
      <c r="N897" s="98" t="s">
        <v>2546</v>
      </c>
      <c r="O897" s="97"/>
    </row>
    <row r="898" spans="1:15" ht="31" customHeight="1">
      <c r="A898" s="123" t="s">
        <v>2487</v>
      </c>
      <c r="B898" s="85" t="s">
        <v>2500</v>
      </c>
      <c r="C898" s="28"/>
      <c r="D898" s="86">
        <v>226.8</v>
      </c>
      <c r="E898" s="29"/>
      <c r="G898" s="120">
        <f>T5+M898</f>
        <v>0</v>
      </c>
      <c r="H898" s="119">
        <f t="shared" si="16"/>
        <v>0</v>
      </c>
      <c r="M898" s="146">
        <v>0</v>
      </c>
      <c r="N898" s="98" t="s">
        <v>2546</v>
      </c>
      <c r="O898" s="97"/>
    </row>
    <row r="899" spans="1:15" ht="31" customHeight="1">
      <c r="A899" s="123" t="s">
        <v>2488</v>
      </c>
      <c r="B899" s="85" t="s">
        <v>2501</v>
      </c>
      <c r="C899" s="28"/>
      <c r="D899" s="86">
        <v>241.2</v>
      </c>
      <c r="E899" s="29"/>
      <c r="G899" s="120">
        <f>V3+M899</f>
        <v>0</v>
      </c>
      <c r="H899" s="119">
        <f t="shared" si="16"/>
        <v>0</v>
      </c>
      <c r="M899" s="146">
        <v>0</v>
      </c>
      <c r="N899" s="98" t="s">
        <v>2546</v>
      </c>
      <c r="O899" s="97"/>
    </row>
    <row r="900" spans="1:15" ht="31" customHeight="1">
      <c r="A900" s="123" t="s">
        <v>2489</v>
      </c>
      <c r="B900" s="85" t="s">
        <v>2492</v>
      </c>
      <c r="C900" s="28"/>
      <c r="D900" s="86">
        <v>198</v>
      </c>
      <c r="E900" s="29"/>
      <c r="G900" s="120">
        <f>T4+M900</f>
        <v>0</v>
      </c>
      <c r="H900" s="119">
        <f>D900*G900</f>
        <v>0</v>
      </c>
      <c r="M900" s="146">
        <v>0</v>
      </c>
      <c r="N900" s="98" t="s">
        <v>2546</v>
      </c>
      <c r="O900" s="97"/>
    </row>
    <row r="901" spans="1:15" ht="20.05" customHeight="1">
      <c r="A901" s="128" t="s">
        <v>2506</v>
      </c>
      <c r="B901" s="104" t="s">
        <v>2507</v>
      </c>
      <c r="C901" s="110" t="s">
        <v>2508</v>
      </c>
      <c r="D901" s="51"/>
      <c r="E901" s="29"/>
      <c r="G901" s="160"/>
      <c r="H901" s="119"/>
    </row>
    <row r="902" spans="1:15" ht="20.05" customHeight="1">
      <c r="A902" s="128" t="s">
        <v>2509</v>
      </c>
      <c r="B902" s="104" t="s">
        <v>2510</v>
      </c>
      <c r="C902" s="110"/>
      <c r="D902" s="51"/>
      <c r="E902" s="29"/>
      <c r="G902" s="160"/>
      <c r="H902" s="129"/>
    </row>
    <row r="903" spans="1:15" ht="20.05" customHeight="1">
      <c r="A903" s="128" t="s">
        <v>2511</v>
      </c>
      <c r="B903" s="104" t="s">
        <v>2512</v>
      </c>
      <c r="C903" s="110"/>
      <c r="D903" s="51"/>
      <c r="E903" s="29"/>
      <c r="G903" s="160"/>
      <c r="H903" s="129"/>
    </row>
    <row r="904" spans="1:15" ht="20.05" customHeight="1">
      <c r="A904" s="128" t="s">
        <v>2538</v>
      </c>
      <c r="B904" s="104" t="s">
        <v>2513</v>
      </c>
      <c r="C904" s="110"/>
      <c r="D904" s="51"/>
      <c r="E904" s="29"/>
      <c r="G904" s="120">
        <f>SUM(X3+M904)</f>
        <v>0</v>
      </c>
      <c r="H904" s="129"/>
      <c r="M904" s="146">
        <v>0</v>
      </c>
      <c r="N904" s="100" t="s">
        <v>2546</v>
      </c>
      <c r="O904" s="99"/>
    </row>
    <row r="905" spans="1:15" ht="20.05" customHeight="1">
      <c r="A905" s="128" t="s">
        <v>2514</v>
      </c>
      <c r="B905" s="104" t="s">
        <v>2515</v>
      </c>
      <c r="C905" s="110"/>
      <c r="D905" s="51"/>
      <c r="E905" s="29"/>
      <c r="G905" s="120">
        <f>SUM($V$4+M905)</f>
        <v>0</v>
      </c>
      <c r="H905" s="129"/>
      <c r="M905" s="146">
        <v>0</v>
      </c>
      <c r="N905" s="100" t="s">
        <v>2546</v>
      </c>
      <c r="O905" s="99"/>
    </row>
    <row r="906" spans="1:15" ht="20.05" customHeight="1">
      <c r="A906" s="128" t="s">
        <v>2516</v>
      </c>
      <c r="B906" s="104" t="s">
        <v>2517</v>
      </c>
      <c r="C906" s="110" t="s">
        <v>2518</v>
      </c>
      <c r="D906" s="51"/>
      <c r="E906" s="29"/>
      <c r="G906" s="160"/>
      <c r="H906" s="129"/>
    </row>
    <row r="907" spans="1:15" ht="20.05" customHeight="1">
      <c r="A907" s="128" t="s">
        <v>2519</v>
      </c>
      <c r="B907" s="104" t="s">
        <v>2520</v>
      </c>
      <c r="C907" s="110" t="s">
        <v>2518</v>
      </c>
      <c r="D907" s="51"/>
      <c r="E907" s="29"/>
      <c r="G907" s="160"/>
      <c r="H907" s="129"/>
    </row>
    <row r="908" spans="1:15" ht="20.05" customHeight="1">
      <c r="A908" s="128" t="s">
        <v>2521</v>
      </c>
      <c r="B908" s="104" t="s">
        <v>2522</v>
      </c>
      <c r="C908" s="110" t="s">
        <v>2518</v>
      </c>
      <c r="D908" s="51"/>
      <c r="E908" s="29"/>
      <c r="G908" s="160"/>
      <c r="H908" s="129"/>
    </row>
    <row r="909" spans="1:15" ht="20.05" customHeight="1">
      <c r="A909" s="128" t="s">
        <v>2523</v>
      </c>
      <c r="B909" s="104" t="s">
        <v>2524</v>
      </c>
      <c r="C909" s="110" t="s">
        <v>2518</v>
      </c>
      <c r="D909" s="51"/>
      <c r="E909" s="29"/>
      <c r="G909" s="160"/>
      <c r="H909" s="129"/>
    </row>
    <row r="910" spans="1:15" ht="22" customHeight="1">
      <c r="A910" s="128" t="s">
        <v>2525</v>
      </c>
      <c r="B910" s="104" t="s">
        <v>2526</v>
      </c>
      <c r="C910" s="110" t="s">
        <v>2527</v>
      </c>
      <c r="D910" s="51"/>
      <c r="E910" s="29"/>
      <c r="G910" s="160"/>
      <c r="H910" s="129"/>
    </row>
    <row r="911" spans="1:15" ht="20.05" customHeight="1">
      <c r="A911" s="128" t="s">
        <v>2528</v>
      </c>
      <c r="B911" s="104" t="s">
        <v>2529</v>
      </c>
      <c r="C911" s="110"/>
      <c r="D911" s="51"/>
      <c r="E911" s="29"/>
      <c r="G911" s="120">
        <f>M911</f>
        <v>0</v>
      </c>
      <c r="H911" s="129"/>
      <c r="M911" s="146">
        <v>0</v>
      </c>
      <c r="N911" s="100" t="s">
        <v>2546</v>
      </c>
      <c r="O911" s="99"/>
    </row>
    <row r="912" spans="1:15" ht="20.05" customHeight="1">
      <c r="A912" s="128" t="s">
        <v>2530</v>
      </c>
      <c r="B912" s="104" t="s">
        <v>2531</v>
      </c>
      <c r="C912" s="110"/>
      <c r="D912" s="51"/>
      <c r="E912" s="29"/>
      <c r="G912" s="160"/>
      <c r="H912" s="129"/>
    </row>
    <row r="913" spans="1:15" ht="20.05" customHeight="1">
      <c r="A913" s="128" t="s">
        <v>2532</v>
      </c>
      <c r="B913" s="104" t="s">
        <v>2533</v>
      </c>
      <c r="C913" s="110"/>
      <c r="D913" s="51"/>
      <c r="E913" s="29"/>
      <c r="G913" s="160"/>
      <c r="H913" s="129"/>
    </row>
    <row r="914" spans="1:15" ht="20.05" customHeight="1">
      <c r="A914" s="128" t="s">
        <v>2548</v>
      </c>
      <c r="B914" s="105" t="s">
        <v>2505</v>
      </c>
      <c r="C914" s="110"/>
      <c r="D914" s="51"/>
      <c r="E914" s="29"/>
      <c r="G914" s="120">
        <f>SUM(X4+M914)</f>
        <v>0</v>
      </c>
      <c r="H914" s="129"/>
      <c r="M914" s="146">
        <v>0</v>
      </c>
      <c r="N914" s="100" t="s">
        <v>2546</v>
      </c>
      <c r="O914" s="99"/>
    </row>
    <row r="915" spans="1:15" ht="20.05" customHeight="1">
      <c r="A915" s="128" t="s">
        <v>2574</v>
      </c>
      <c r="B915" s="104" t="s">
        <v>2552</v>
      </c>
      <c r="C915" s="110"/>
      <c r="D915" s="51"/>
      <c r="E915" s="29"/>
      <c r="G915" s="120">
        <f>SUM(V5+M915)</f>
        <v>0</v>
      </c>
      <c r="H915" s="129"/>
      <c r="M915" s="146">
        <v>0</v>
      </c>
      <c r="N915" s="100" t="s">
        <v>2546</v>
      </c>
      <c r="O915" s="99"/>
    </row>
    <row r="916" spans="1:15" ht="20.05" customHeight="1" thickBot="1">
      <c r="A916" s="130" t="s">
        <v>2534</v>
      </c>
      <c r="B916" s="131" t="s">
        <v>2535</v>
      </c>
      <c r="C916" s="131"/>
      <c r="D916" s="132"/>
      <c r="E916" s="133"/>
      <c r="F916" s="134"/>
      <c r="G916" s="121">
        <f>AA5+M916</f>
        <v>0</v>
      </c>
      <c r="H916" s="135"/>
      <c r="M916" s="146">
        <v>0</v>
      </c>
      <c r="N916" s="100" t="s">
        <v>2546</v>
      </c>
      <c r="O916" s="99"/>
    </row>
    <row r="917" spans="1:15" ht="15.75" customHeight="1">
      <c r="A917" s="54"/>
      <c r="B917" s="55"/>
      <c r="C917" s="53"/>
      <c r="D917" s="51"/>
      <c r="E917" s="29"/>
      <c r="M917" s="3"/>
      <c r="N917" s="3"/>
      <c r="O917" s="3"/>
    </row>
    <row r="918" spans="1:15" ht="15.75" customHeight="1">
      <c r="A918" s="21"/>
      <c r="B918" s="27"/>
      <c r="C918" s="28"/>
      <c r="D918" s="51"/>
      <c r="E918" s="29"/>
    </row>
    <row r="919" spans="1:15" ht="15.75" customHeight="1">
      <c r="A919" s="21"/>
      <c r="B919" s="27"/>
      <c r="C919" s="28"/>
      <c r="D919" s="51"/>
      <c r="E919" s="29"/>
    </row>
    <row r="920" spans="1:15" ht="15.75" customHeight="1">
      <c r="A920" s="21"/>
      <c r="B920" s="27"/>
      <c r="C920" s="28"/>
      <c r="D920" s="51"/>
      <c r="E920" s="29"/>
    </row>
    <row r="921" spans="1:15" ht="15.75" customHeight="1">
      <c r="A921" s="21"/>
      <c r="B921" s="27"/>
      <c r="C921" s="28"/>
      <c r="D921" s="51"/>
      <c r="E921" s="29"/>
    </row>
    <row r="922" spans="1:15" ht="15.75" customHeight="1">
      <c r="A922" s="21"/>
      <c r="B922" s="27"/>
      <c r="C922" s="28"/>
      <c r="D922" s="51"/>
      <c r="E922" s="29"/>
    </row>
    <row r="923" spans="1:15" ht="15.75" customHeight="1">
      <c r="A923" s="21"/>
      <c r="B923" s="27"/>
      <c r="C923" s="28"/>
      <c r="D923" s="51"/>
      <c r="E923" s="29"/>
    </row>
    <row r="924" spans="1:15" ht="15.75" customHeight="1">
      <c r="A924" s="21"/>
      <c r="B924" s="27"/>
      <c r="C924" s="28"/>
      <c r="D924" s="51"/>
      <c r="E924" s="29"/>
    </row>
    <row r="925" spans="1:15" ht="15.75" customHeight="1">
      <c r="A925" s="21"/>
      <c r="B925" s="27"/>
      <c r="C925" s="28"/>
      <c r="D925" s="51"/>
      <c r="E925" s="29"/>
    </row>
    <row r="926" spans="1:15" ht="15.75" customHeight="1">
      <c r="A926" s="21"/>
      <c r="B926" s="27"/>
      <c r="C926" s="28"/>
      <c r="D926" s="51"/>
      <c r="E926" s="29"/>
    </row>
    <row r="927" spans="1:15" ht="15.75" customHeight="1">
      <c r="A927" s="21"/>
      <c r="B927" s="27"/>
      <c r="C927" s="28"/>
      <c r="D927" s="51"/>
      <c r="E927" s="29"/>
    </row>
    <row r="928" spans="1:15" ht="15.75" customHeight="1">
      <c r="A928" s="21"/>
      <c r="B928" s="27"/>
      <c r="C928" s="28"/>
      <c r="D928" s="51"/>
      <c r="E928" s="29"/>
    </row>
    <row r="929" spans="1:5" ht="15.75" customHeight="1">
      <c r="A929" s="21"/>
      <c r="B929" s="27"/>
      <c r="C929" s="28"/>
      <c r="D929" s="51"/>
      <c r="E929" s="29"/>
    </row>
    <row r="930" spans="1:5" ht="15.75" customHeight="1">
      <c r="A930" s="21"/>
      <c r="B930" s="27"/>
      <c r="C930" s="28"/>
      <c r="D930" s="51"/>
      <c r="E930" s="29"/>
    </row>
    <row r="931" spans="1:5" ht="15.75" customHeight="1">
      <c r="A931" s="21"/>
      <c r="B931" s="27"/>
      <c r="C931" s="28"/>
      <c r="D931" s="51"/>
      <c r="E931" s="29"/>
    </row>
    <row r="932" spans="1:5" ht="15.75" customHeight="1">
      <c r="A932" s="21"/>
      <c r="B932" s="27"/>
      <c r="C932" s="28"/>
      <c r="D932" s="51"/>
      <c r="E932" s="29"/>
    </row>
    <row r="933" spans="1:5" ht="15.75" customHeight="1">
      <c r="A933" s="21"/>
      <c r="B933" s="27"/>
      <c r="C933" s="28"/>
      <c r="D933" s="51"/>
      <c r="E933" s="29"/>
    </row>
    <row r="934" spans="1:5" ht="15.75" customHeight="1">
      <c r="A934" s="21"/>
      <c r="B934" s="27"/>
      <c r="C934" s="28"/>
      <c r="D934" s="51"/>
      <c r="E934" s="29"/>
    </row>
    <row r="935" spans="1:5" ht="15.75" customHeight="1">
      <c r="A935" s="21"/>
      <c r="B935" s="27"/>
      <c r="C935" s="28"/>
      <c r="D935" s="51"/>
      <c r="E935" s="29"/>
    </row>
    <row r="936" spans="1:5" ht="15.75" customHeight="1">
      <c r="A936" s="21"/>
      <c r="B936" s="27"/>
      <c r="C936" s="28"/>
      <c r="D936" s="51"/>
      <c r="E936" s="29"/>
    </row>
    <row r="937" spans="1:5" ht="15.75" customHeight="1">
      <c r="A937" s="21"/>
      <c r="B937" s="27"/>
      <c r="C937" s="28"/>
      <c r="D937" s="51"/>
      <c r="E937" s="29"/>
    </row>
    <row r="938" spans="1:5" ht="15.75" customHeight="1">
      <c r="A938" s="21"/>
      <c r="B938" s="27"/>
      <c r="C938" s="28"/>
      <c r="D938" s="51"/>
      <c r="E938" s="29"/>
    </row>
    <row r="939" spans="1:5" ht="15.75" customHeight="1">
      <c r="A939" s="21"/>
      <c r="B939" s="27"/>
      <c r="C939" s="28"/>
      <c r="D939" s="51"/>
      <c r="E939" s="29"/>
    </row>
    <row r="940" spans="1:5" ht="15.75" customHeight="1">
      <c r="A940" s="21"/>
      <c r="B940" s="27"/>
      <c r="C940" s="28"/>
      <c r="D940" s="51"/>
      <c r="E940" s="29"/>
    </row>
    <row r="941" spans="1:5" ht="15.75" customHeight="1">
      <c r="A941" s="21"/>
      <c r="B941" s="27"/>
      <c r="C941" s="28"/>
      <c r="D941" s="51"/>
      <c r="E941" s="29"/>
    </row>
    <row r="942" spans="1:5" ht="15.75" customHeight="1">
      <c r="A942" s="21"/>
      <c r="B942" s="27"/>
      <c r="C942" s="28"/>
      <c r="D942" s="51"/>
      <c r="E942" s="29"/>
    </row>
    <row r="943" spans="1:5" ht="15.75" customHeight="1">
      <c r="A943" s="21"/>
      <c r="B943" s="27"/>
      <c r="C943" s="28"/>
      <c r="D943" s="51"/>
      <c r="E943" s="29"/>
    </row>
    <row r="944" spans="1:5" ht="15.75" customHeight="1">
      <c r="A944" s="21"/>
      <c r="B944" s="27"/>
      <c r="C944" s="28"/>
      <c r="D944" s="51"/>
      <c r="E944" s="29"/>
    </row>
    <row r="945" spans="1:5" ht="15.75" customHeight="1">
      <c r="A945" s="21"/>
      <c r="B945" s="27"/>
      <c r="C945" s="28"/>
      <c r="D945" s="51"/>
      <c r="E945" s="29"/>
    </row>
    <row r="946" spans="1:5" ht="15.75" customHeight="1">
      <c r="A946" s="21"/>
      <c r="B946" s="27"/>
      <c r="C946" s="28"/>
      <c r="D946" s="51"/>
      <c r="E946" s="29"/>
    </row>
    <row r="947" spans="1:5" ht="15.75" customHeight="1">
      <c r="A947" s="21"/>
      <c r="B947" s="27"/>
      <c r="C947" s="28"/>
      <c r="D947" s="51"/>
      <c r="E947" s="29"/>
    </row>
    <row r="948" spans="1:5" ht="15.75" customHeight="1">
      <c r="A948" s="21"/>
      <c r="B948" s="27"/>
      <c r="C948" s="28"/>
      <c r="D948" s="51"/>
      <c r="E948" s="29"/>
    </row>
    <row r="949" spans="1:5" ht="15.75" customHeight="1">
      <c r="A949" s="21"/>
      <c r="B949" s="27"/>
      <c r="C949" s="28"/>
      <c r="D949" s="51"/>
      <c r="E949" s="29"/>
    </row>
    <row r="950" spans="1:5" ht="15.75" customHeight="1">
      <c r="A950" s="21"/>
      <c r="B950" s="27"/>
      <c r="C950" s="28"/>
      <c r="D950" s="51"/>
      <c r="E950" s="29"/>
    </row>
    <row r="951" spans="1:5" ht="15.75" customHeight="1">
      <c r="A951" s="21"/>
      <c r="B951" s="27"/>
      <c r="C951" s="28"/>
      <c r="D951" s="51"/>
      <c r="E951" s="29"/>
    </row>
    <row r="952" spans="1:5" ht="15.75" customHeight="1">
      <c r="A952" s="21"/>
      <c r="B952" s="27"/>
      <c r="C952" s="28"/>
      <c r="D952" s="51"/>
      <c r="E952" s="29"/>
    </row>
    <row r="953" spans="1:5" ht="15.75" customHeight="1">
      <c r="A953" s="21"/>
      <c r="B953" s="27"/>
      <c r="C953" s="28"/>
      <c r="D953" s="51"/>
      <c r="E953" s="29"/>
    </row>
    <row r="954" spans="1:5" ht="15.75" customHeight="1">
      <c r="A954" s="21"/>
      <c r="B954" s="27"/>
      <c r="C954" s="28"/>
      <c r="D954" s="51"/>
      <c r="E954" s="29"/>
    </row>
    <row r="955" spans="1:5" ht="15.75" customHeight="1">
      <c r="A955" s="21"/>
      <c r="B955" s="27"/>
      <c r="C955" s="28"/>
      <c r="D955" s="51"/>
      <c r="E955" s="29"/>
    </row>
    <row r="956" spans="1:5" ht="15.75" customHeight="1">
      <c r="A956" s="21"/>
      <c r="B956" s="27"/>
      <c r="C956" s="28"/>
      <c r="D956" s="51"/>
      <c r="E956" s="29"/>
    </row>
    <row r="957" spans="1:5" ht="15.75" customHeight="1">
      <c r="A957" s="21"/>
      <c r="B957" s="27"/>
      <c r="C957" s="28"/>
      <c r="D957" s="51"/>
      <c r="E957" s="29"/>
    </row>
    <row r="958" spans="1:5" ht="15.75" customHeight="1">
      <c r="A958" s="21"/>
      <c r="B958" s="27"/>
      <c r="C958" s="28"/>
      <c r="D958" s="51"/>
      <c r="E958" s="29"/>
    </row>
    <row r="959" spans="1:5" ht="15.75" customHeight="1">
      <c r="A959" s="21"/>
      <c r="B959" s="27"/>
      <c r="C959" s="28"/>
      <c r="D959" s="51"/>
      <c r="E959" s="29"/>
    </row>
    <row r="960" spans="1:5" ht="15.75" customHeight="1">
      <c r="A960" s="21"/>
      <c r="B960" s="27"/>
      <c r="C960" s="28"/>
      <c r="D960" s="51"/>
      <c r="E960" s="29"/>
    </row>
    <row r="961" spans="1:5" ht="15.75" customHeight="1">
      <c r="A961" s="21"/>
      <c r="B961" s="27"/>
      <c r="C961" s="28"/>
      <c r="D961" s="51"/>
      <c r="E961" s="29"/>
    </row>
    <row r="962" spans="1:5" ht="15.75" customHeight="1">
      <c r="A962" s="21"/>
      <c r="B962" s="27"/>
      <c r="C962" s="28"/>
      <c r="D962" s="51"/>
      <c r="E962" s="29"/>
    </row>
    <row r="963" spans="1:5" ht="15.75" customHeight="1">
      <c r="A963" s="21"/>
      <c r="B963" s="27"/>
      <c r="C963" s="28"/>
      <c r="D963" s="51"/>
      <c r="E963" s="29"/>
    </row>
    <row r="964" spans="1:5" ht="15.75" customHeight="1">
      <c r="A964" s="21"/>
      <c r="B964" s="27"/>
      <c r="C964" s="28"/>
      <c r="D964" s="51"/>
      <c r="E964" s="29"/>
    </row>
    <row r="965" spans="1:5" ht="15.75" customHeight="1">
      <c r="A965" s="21"/>
      <c r="B965" s="27"/>
      <c r="C965" s="28"/>
      <c r="D965" s="51"/>
      <c r="E965" s="29"/>
    </row>
    <row r="966" spans="1:5" ht="15.75" customHeight="1">
      <c r="A966" s="21"/>
      <c r="B966" s="27"/>
      <c r="C966" s="28"/>
      <c r="D966" s="51"/>
      <c r="E966" s="29"/>
    </row>
    <row r="967" spans="1:5" ht="15.75" customHeight="1">
      <c r="A967" s="21"/>
      <c r="B967" s="27"/>
      <c r="C967" s="28"/>
      <c r="D967" s="51"/>
      <c r="E967" s="29"/>
    </row>
    <row r="968" spans="1:5" ht="15.75" customHeight="1">
      <c r="A968" s="21"/>
      <c r="B968" s="27"/>
      <c r="C968" s="28"/>
      <c r="D968" s="51"/>
      <c r="E968" s="29"/>
    </row>
    <row r="969" spans="1:5" ht="15.75" customHeight="1">
      <c r="A969" s="21"/>
      <c r="B969" s="27"/>
      <c r="C969" s="28"/>
      <c r="D969" s="51"/>
      <c r="E969" s="29"/>
    </row>
    <row r="970" spans="1:5" ht="15.75" customHeight="1">
      <c r="A970" s="21"/>
      <c r="B970" s="27"/>
      <c r="C970" s="28"/>
      <c r="D970" s="51"/>
      <c r="E970" s="29"/>
    </row>
    <row r="971" spans="1:5" ht="15.75" customHeight="1">
      <c r="A971" s="21"/>
      <c r="B971" s="27"/>
      <c r="C971" s="28"/>
      <c r="D971" s="51"/>
      <c r="E971" s="29"/>
    </row>
    <row r="972" spans="1:5" ht="15.75" customHeight="1">
      <c r="A972" s="21"/>
      <c r="B972" s="27"/>
      <c r="C972" s="28"/>
      <c r="D972" s="51"/>
      <c r="E972" s="29"/>
    </row>
    <row r="973" spans="1:5" ht="15.75" customHeight="1">
      <c r="A973" s="21"/>
      <c r="B973" s="27"/>
      <c r="C973" s="28"/>
      <c r="D973" s="51"/>
      <c r="E973" s="29"/>
    </row>
    <row r="974" spans="1:5" ht="15.75" customHeight="1">
      <c r="A974" s="21"/>
      <c r="B974" s="27"/>
      <c r="C974" s="28"/>
      <c r="D974" s="51"/>
      <c r="E974" s="29"/>
    </row>
    <row r="975" spans="1:5" ht="15.75" customHeight="1">
      <c r="A975" s="21"/>
      <c r="B975" s="27"/>
      <c r="C975" s="28"/>
      <c r="D975" s="51"/>
      <c r="E975" s="29"/>
    </row>
    <row r="976" spans="1:5" ht="15.75" customHeight="1">
      <c r="A976" s="21"/>
      <c r="B976" s="27"/>
      <c r="C976" s="28"/>
      <c r="D976" s="51"/>
      <c r="E976" s="29"/>
    </row>
    <row r="977" spans="1:5" ht="15.75" customHeight="1">
      <c r="A977" s="21"/>
      <c r="B977" s="27"/>
      <c r="C977" s="28"/>
      <c r="D977" s="51"/>
      <c r="E977" s="29"/>
    </row>
    <row r="978" spans="1:5" ht="15.75" customHeight="1">
      <c r="A978" s="21"/>
      <c r="B978" s="27"/>
      <c r="C978" s="28"/>
      <c r="D978" s="51"/>
      <c r="E978" s="29"/>
    </row>
    <row r="979" spans="1:5" ht="15.75" customHeight="1">
      <c r="A979" s="21"/>
      <c r="B979" s="27"/>
      <c r="C979" s="28"/>
      <c r="D979" s="51"/>
      <c r="E979" s="29"/>
    </row>
    <row r="980" spans="1:5" ht="15.75" customHeight="1">
      <c r="A980" s="21"/>
      <c r="B980" s="27"/>
      <c r="C980" s="28"/>
      <c r="D980" s="51"/>
      <c r="E980" s="29"/>
    </row>
    <row r="981" spans="1:5" ht="15.75" customHeight="1">
      <c r="A981" s="21"/>
      <c r="B981" s="27"/>
      <c r="C981" s="28"/>
      <c r="D981" s="51"/>
      <c r="E981" s="29"/>
    </row>
    <row r="982" spans="1:5" ht="15.75" customHeight="1">
      <c r="A982" s="21"/>
      <c r="B982" s="27"/>
      <c r="C982" s="28"/>
      <c r="D982" s="51"/>
      <c r="E982" s="29"/>
    </row>
    <row r="983" spans="1:5" ht="15.75" customHeight="1">
      <c r="A983" s="21"/>
      <c r="B983" s="27"/>
      <c r="C983" s="28"/>
      <c r="D983" s="51"/>
      <c r="E983" s="29"/>
    </row>
    <row r="984" spans="1:5" ht="15.75" customHeight="1">
      <c r="A984" s="21"/>
      <c r="B984" s="27"/>
      <c r="C984" s="28"/>
      <c r="D984" s="51"/>
      <c r="E984" s="29"/>
    </row>
    <row r="985" spans="1:5" ht="15.75" customHeight="1">
      <c r="A985" s="21"/>
      <c r="B985" s="27"/>
      <c r="C985" s="28"/>
      <c r="D985" s="51"/>
      <c r="E985" s="29"/>
    </row>
    <row r="986" spans="1:5" ht="15.75" customHeight="1">
      <c r="A986" s="21"/>
      <c r="B986" s="27"/>
      <c r="C986" s="28"/>
      <c r="D986" s="51"/>
      <c r="E986" s="29"/>
    </row>
    <row r="987" spans="1:5" ht="15.75" customHeight="1">
      <c r="A987" s="21"/>
      <c r="B987" s="27"/>
      <c r="C987" s="28"/>
      <c r="D987" s="51"/>
      <c r="E987" s="29"/>
    </row>
    <row r="988" spans="1:5" ht="15.75" customHeight="1">
      <c r="A988" s="21"/>
      <c r="B988" s="27"/>
      <c r="C988" s="28"/>
      <c r="D988" s="51"/>
      <c r="E988" s="29"/>
    </row>
    <row r="989" spans="1:5" ht="15.75" customHeight="1">
      <c r="A989" s="21"/>
      <c r="B989" s="27"/>
      <c r="C989" s="28"/>
      <c r="D989" s="51"/>
      <c r="E989" s="29"/>
    </row>
    <row r="990" spans="1:5" ht="15.75" customHeight="1">
      <c r="A990" s="21"/>
      <c r="B990" s="27"/>
      <c r="C990" s="28"/>
      <c r="D990" s="51"/>
      <c r="E990" s="29"/>
    </row>
    <row r="991" spans="1:5" ht="15.75" customHeight="1">
      <c r="A991" s="21"/>
      <c r="B991" s="27"/>
      <c r="C991" s="28"/>
      <c r="D991" s="51"/>
      <c r="E991" s="29"/>
    </row>
    <row r="992" spans="1:5" ht="15.75" customHeight="1">
      <c r="A992" s="21"/>
      <c r="B992" s="27"/>
      <c r="C992" s="28"/>
      <c r="D992" s="51"/>
      <c r="E992" s="29"/>
    </row>
    <row r="993" spans="1:5" ht="15.75" customHeight="1">
      <c r="A993" s="21"/>
      <c r="B993" s="27"/>
      <c r="C993" s="28"/>
      <c r="D993" s="51"/>
      <c r="E993" s="29"/>
    </row>
    <row r="994" spans="1:5" ht="15.75" customHeight="1">
      <c r="A994" s="21"/>
      <c r="B994" s="27"/>
      <c r="C994" s="28"/>
      <c r="D994" s="51"/>
      <c r="E994" s="29"/>
    </row>
    <row r="995" spans="1:5" ht="15.75" customHeight="1">
      <c r="A995" s="21"/>
      <c r="B995" s="27"/>
      <c r="C995" s="28"/>
      <c r="D995" s="51"/>
      <c r="E995" s="29"/>
    </row>
    <row r="996" spans="1:5" ht="15.75" customHeight="1">
      <c r="A996" s="21"/>
      <c r="B996" s="27"/>
      <c r="C996" s="28"/>
      <c r="D996" s="51"/>
      <c r="E996" s="29"/>
    </row>
    <row r="997" spans="1:5" ht="15.75" customHeight="1">
      <c r="A997" s="21"/>
      <c r="B997" s="27"/>
      <c r="C997" s="28"/>
      <c r="D997" s="51"/>
      <c r="E997" s="29"/>
    </row>
    <row r="998" spans="1:5" ht="15.75" customHeight="1">
      <c r="A998" s="21"/>
      <c r="B998" s="27"/>
      <c r="C998" s="28"/>
      <c r="D998" s="51"/>
      <c r="E998" s="29"/>
    </row>
    <row r="999" spans="1:5" ht="15.75" customHeight="1">
      <c r="A999" s="21"/>
      <c r="B999" s="27"/>
      <c r="C999" s="28"/>
      <c r="D999" s="51"/>
      <c r="E999" s="29"/>
    </row>
    <row r="1000" spans="1:5" ht="15.75" customHeight="1">
      <c r="A1000" s="21"/>
      <c r="B1000" s="27"/>
      <c r="C1000" s="28"/>
      <c r="D1000" s="51"/>
      <c r="E1000" s="29"/>
    </row>
    <row r="1001" spans="1:5" ht="15.75" customHeight="1">
      <c r="A1001" s="21"/>
      <c r="B1001" s="27"/>
      <c r="C1001" s="28"/>
      <c r="D1001" s="51"/>
      <c r="E1001" s="29"/>
    </row>
    <row r="1002" spans="1:5" ht="15.75" customHeight="1">
      <c r="A1002" s="21"/>
      <c r="B1002" s="27"/>
      <c r="C1002" s="28"/>
      <c r="D1002" s="51"/>
      <c r="E1002" s="29"/>
    </row>
    <row r="1003" spans="1:5" ht="15.75" customHeight="1">
      <c r="A1003" s="21"/>
      <c r="B1003" s="27"/>
      <c r="C1003" s="28"/>
      <c r="D1003" s="51"/>
      <c r="E1003" s="29"/>
    </row>
    <row r="1004" spans="1:5" ht="15.75" customHeight="1">
      <c r="A1004" s="21"/>
      <c r="B1004" s="27"/>
      <c r="C1004" s="28"/>
      <c r="D1004" s="51"/>
      <c r="E1004" s="29"/>
    </row>
    <row r="1005" spans="1:5" ht="15.75" customHeight="1">
      <c r="A1005" s="21"/>
      <c r="B1005" s="27"/>
      <c r="C1005" s="28"/>
      <c r="D1005" s="51"/>
      <c r="E1005" s="29"/>
    </row>
    <row r="1006" spans="1:5" ht="15.75" customHeight="1">
      <c r="A1006" s="21"/>
      <c r="B1006" s="27"/>
      <c r="C1006" s="28"/>
      <c r="D1006" s="51"/>
      <c r="E1006" s="29"/>
    </row>
    <row r="1007" spans="1:5" ht="15.75" customHeight="1">
      <c r="A1007" s="21"/>
      <c r="B1007" s="27"/>
      <c r="C1007" s="28"/>
      <c r="D1007" s="51"/>
      <c r="E1007" s="29"/>
    </row>
    <row r="1008" spans="1:5" ht="15.75" customHeight="1">
      <c r="A1008" s="21"/>
      <c r="B1008" s="27"/>
      <c r="C1008" s="28"/>
      <c r="D1008" s="51"/>
      <c r="E1008" s="29"/>
    </row>
    <row r="1009" spans="1:5" ht="15.75" customHeight="1">
      <c r="A1009" s="21"/>
      <c r="B1009" s="27"/>
      <c r="C1009" s="28"/>
      <c r="D1009" s="51"/>
      <c r="E1009" s="29"/>
    </row>
    <row r="1010" spans="1:5" ht="15.75" customHeight="1">
      <c r="A1010" s="21"/>
      <c r="B1010" s="27"/>
      <c r="C1010" s="28"/>
      <c r="D1010" s="51"/>
      <c r="E1010" s="29"/>
    </row>
    <row r="1011" spans="1:5" ht="15.75" customHeight="1">
      <c r="A1011" s="21"/>
      <c r="B1011" s="27"/>
      <c r="C1011" s="28"/>
      <c r="D1011" s="51"/>
      <c r="E1011" s="29"/>
    </row>
    <row r="1012" spans="1:5" ht="15.75" customHeight="1">
      <c r="A1012" s="21"/>
      <c r="B1012" s="27"/>
      <c r="C1012" s="28"/>
      <c r="D1012" s="51"/>
      <c r="E1012" s="29"/>
    </row>
    <row r="1013" spans="1:5" ht="15.75" customHeight="1">
      <c r="A1013" s="21"/>
      <c r="B1013" s="27"/>
      <c r="C1013" s="28"/>
      <c r="D1013" s="51"/>
      <c r="E1013" s="29"/>
    </row>
    <row r="1014" spans="1:5" ht="15.75" customHeight="1">
      <c r="A1014" s="21"/>
      <c r="B1014" s="27"/>
      <c r="C1014" s="28"/>
      <c r="D1014" s="51"/>
      <c r="E1014" s="29"/>
    </row>
    <row r="1015" spans="1:5" ht="15.75" customHeight="1">
      <c r="A1015" s="21"/>
      <c r="B1015" s="27"/>
      <c r="C1015" s="28"/>
      <c r="D1015" s="51"/>
      <c r="E1015" s="29"/>
    </row>
    <row r="1016" spans="1:5" ht="15.75" customHeight="1">
      <c r="A1016" s="21"/>
      <c r="B1016" s="27"/>
      <c r="C1016" s="28"/>
      <c r="D1016" s="51"/>
      <c r="E1016" s="29"/>
    </row>
    <row r="1017" spans="1:5" ht="15.75" customHeight="1">
      <c r="A1017" s="21"/>
      <c r="B1017" s="27"/>
      <c r="C1017" s="28"/>
      <c r="D1017" s="51"/>
      <c r="E1017" s="29"/>
    </row>
    <row r="1018" spans="1:5" ht="15.75" customHeight="1">
      <c r="A1018" s="21"/>
      <c r="B1018" s="27"/>
      <c r="C1018" s="28"/>
      <c r="D1018" s="51"/>
      <c r="E1018" s="29"/>
    </row>
    <row r="1019" spans="1:5" ht="15.75" customHeight="1">
      <c r="A1019" s="21"/>
      <c r="B1019" s="27"/>
      <c r="C1019" s="28"/>
      <c r="D1019" s="51"/>
      <c r="E1019" s="29"/>
    </row>
    <row r="1020" spans="1:5" ht="15.75" customHeight="1">
      <c r="A1020" s="21"/>
      <c r="B1020" s="27"/>
      <c r="C1020" s="28"/>
      <c r="D1020" s="51"/>
      <c r="E1020" s="29"/>
    </row>
    <row r="1021" spans="1:5" ht="15.75" customHeight="1">
      <c r="A1021" s="21"/>
      <c r="B1021" s="27"/>
      <c r="C1021" s="28"/>
      <c r="D1021" s="51"/>
      <c r="E1021" s="29"/>
    </row>
    <row r="1022" spans="1:5" ht="15.75" customHeight="1">
      <c r="A1022" s="21"/>
      <c r="B1022" s="27"/>
      <c r="C1022" s="28"/>
      <c r="D1022" s="51"/>
      <c r="E1022" s="29"/>
    </row>
    <row r="1023" spans="1:5" ht="15.75" customHeight="1">
      <c r="A1023" s="21"/>
      <c r="B1023" s="27"/>
      <c r="C1023" s="28"/>
      <c r="D1023" s="51"/>
      <c r="E1023" s="29"/>
    </row>
    <row r="1024" spans="1:5" ht="15.75" customHeight="1">
      <c r="A1024" s="21"/>
      <c r="B1024" s="27"/>
      <c r="C1024" s="28"/>
      <c r="D1024" s="51"/>
      <c r="E1024" s="29"/>
    </row>
    <row r="1025" spans="1:5" ht="15.75" customHeight="1">
      <c r="A1025" s="21"/>
      <c r="B1025" s="27"/>
      <c r="C1025" s="28"/>
      <c r="D1025" s="51"/>
      <c r="E1025" s="29"/>
    </row>
    <row r="1026" spans="1:5" ht="15.75" customHeight="1">
      <c r="A1026" s="21"/>
      <c r="B1026" s="27"/>
      <c r="C1026" s="28"/>
      <c r="D1026" s="51"/>
      <c r="E1026" s="29"/>
    </row>
    <row r="1027" spans="1:5" ht="15.75" customHeight="1">
      <c r="A1027" s="21"/>
      <c r="B1027" s="27"/>
      <c r="C1027" s="28"/>
      <c r="D1027" s="51"/>
      <c r="E1027" s="29"/>
    </row>
    <row r="1028" spans="1:5" ht="15.75" customHeight="1">
      <c r="A1028" s="21"/>
      <c r="B1028" s="27"/>
      <c r="C1028" s="28"/>
      <c r="D1028" s="51"/>
      <c r="E1028" s="29"/>
    </row>
    <row r="1029" spans="1:5" ht="15.75" customHeight="1">
      <c r="A1029" s="21"/>
      <c r="B1029" s="27"/>
      <c r="C1029" s="28"/>
      <c r="D1029" s="51"/>
      <c r="E1029" s="29"/>
    </row>
    <row r="1030" spans="1:5" ht="15.75" customHeight="1">
      <c r="A1030" s="21"/>
      <c r="B1030" s="27"/>
      <c r="C1030" s="28"/>
      <c r="D1030" s="51"/>
      <c r="E1030" s="29"/>
    </row>
    <row r="1031" spans="1:5" ht="15.75" customHeight="1">
      <c r="A1031" s="21"/>
      <c r="B1031" s="27"/>
      <c r="C1031" s="28"/>
      <c r="D1031" s="51"/>
      <c r="E1031" s="29"/>
    </row>
    <row r="1032" spans="1:5" ht="15.75" customHeight="1">
      <c r="A1032" s="21"/>
      <c r="B1032" s="27"/>
      <c r="C1032" s="28"/>
      <c r="D1032" s="51"/>
      <c r="E1032" s="29"/>
    </row>
    <row r="1033" spans="1:5" ht="15.75" customHeight="1">
      <c r="A1033" s="21"/>
      <c r="B1033" s="27"/>
      <c r="C1033" s="28"/>
      <c r="D1033" s="51"/>
      <c r="E1033" s="29"/>
    </row>
    <row r="1034" spans="1:5" ht="15.75" customHeight="1">
      <c r="A1034" s="21"/>
      <c r="B1034" s="27"/>
      <c r="C1034" s="28"/>
      <c r="D1034" s="51"/>
      <c r="E1034" s="29"/>
    </row>
    <row r="1035" spans="1:5" ht="15.75" customHeight="1">
      <c r="A1035" s="21"/>
      <c r="B1035" s="27"/>
      <c r="C1035" s="28"/>
      <c r="D1035" s="51"/>
      <c r="E1035" s="29"/>
    </row>
    <row r="1036" spans="1:5" ht="15.75" customHeight="1">
      <c r="A1036" s="21"/>
      <c r="B1036" s="27"/>
      <c r="C1036" s="28"/>
      <c r="D1036" s="51"/>
      <c r="E1036" s="29"/>
    </row>
    <row r="1037" spans="1:5" ht="15.75" customHeight="1">
      <c r="A1037" s="21"/>
      <c r="B1037" s="27"/>
      <c r="C1037" s="28"/>
      <c r="D1037" s="51"/>
      <c r="E1037" s="29"/>
    </row>
    <row r="1038" spans="1:5" ht="15.75" customHeight="1">
      <c r="A1038" s="21"/>
      <c r="B1038" s="27"/>
      <c r="C1038" s="28"/>
      <c r="D1038" s="51"/>
      <c r="E1038" s="29"/>
    </row>
    <row r="1039" spans="1:5" ht="15.75" customHeight="1">
      <c r="A1039" s="21"/>
      <c r="B1039" s="27"/>
      <c r="C1039" s="28"/>
      <c r="D1039" s="51"/>
      <c r="E1039" s="29"/>
    </row>
    <row r="1040" spans="1:5" ht="15.75" customHeight="1">
      <c r="A1040" s="21"/>
      <c r="B1040" s="27"/>
      <c r="C1040" s="28"/>
      <c r="D1040" s="51"/>
      <c r="E1040" s="29"/>
    </row>
    <row r="1041" spans="1:5" ht="15.75" customHeight="1">
      <c r="A1041" s="21"/>
      <c r="B1041" s="27"/>
      <c r="C1041" s="28"/>
      <c r="D1041" s="51"/>
      <c r="E1041" s="29"/>
    </row>
    <row r="1042" spans="1:5" ht="15.75" customHeight="1">
      <c r="A1042" s="21"/>
      <c r="B1042" s="27"/>
      <c r="C1042" s="28"/>
      <c r="D1042" s="51"/>
      <c r="E1042" s="29"/>
    </row>
    <row r="1043" spans="1:5" ht="15.75" customHeight="1">
      <c r="A1043" s="21"/>
      <c r="B1043" s="27"/>
      <c r="C1043" s="28"/>
      <c r="D1043" s="51"/>
      <c r="E1043" s="29"/>
    </row>
    <row r="1044" spans="1:5" ht="15.75" customHeight="1">
      <c r="A1044" s="21"/>
      <c r="B1044" s="27"/>
      <c r="C1044" s="28"/>
      <c r="D1044" s="51"/>
      <c r="E1044" s="29"/>
    </row>
    <row r="1045" spans="1:5" ht="15.75" customHeight="1">
      <c r="A1045" s="21"/>
      <c r="B1045" s="27"/>
      <c r="C1045" s="28"/>
      <c r="D1045" s="51"/>
      <c r="E1045" s="29"/>
    </row>
    <row r="1046" spans="1:5" ht="15.75" customHeight="1">
      <c r="A1046" s="21"/>
      <c r="B1046" s="27"/>
      <c r="C1046" s="28"/>
      <c r="D1046" s="51"/>
      <c r="E1046" s="29"/>
    </row>
    <row r="1047" spans="1:5" ht="15.75" customHeight="1">
      <c r="A1047" s="21"/>
      <c r="B1047" s="27"/>
      <c r="C1047" s="28"/>
      <c r="D1047" s="51"/>
      <c r="E1047" s="29"/>
    </row>
    <row r="1048" spans="1:5" ht="15.75" customHeight="1">
      <c r="A1048" s="21"/>
      <c r="B1048" s="27"/>
      <c r="C1048" s="28"/>
      <c r="D1048" s="51"/>
      <c r="E1048" s="29"/>
    </row>
    <row r="1049" spans="1:5" ht="15.75" customHeight="1">
      <c r="A1049" s="21"/>
      <c r="B1049" s="27"/>
      <c r="C1049" s="28"/>
      <c r="D1049" s="51"/>
      <c r="E1049" s="29"/>
    </row>
    <row r="1050" spans="1:5" ht="15.75" customHeight="1">
      <c r="A1050" s="21"/>
      <c r="B1050" s="27"/>
      <c r="C1050" s="28"/>
      <c r="D1050" s="51"/>
      <c r="E1050" s="29"/>
    </row>
    <row r="1051" spans="1:5" ht="15.75" customHeight="1">
      <c r="A1051" s="21"/>
      <c r="B1051" s="27"/>
      <c r="C1051" s="28"/>
      <c r="D1051" s="51"/>
      <c r="E1051" s="29"/>
    </row>
    <row r="1052" spans="1:5" ht="15.75" customHeight="1">
      <c r="A1052" s="21"/>
      <c r="B1052" s="27"/>
      <c r="C1052" s="28"/>
      <c r="D1052" s="51"/>
      <c r="E1052" s="29"/>
    </row>
    <row r="1053" spans="1:5" ht="15.75" customHeight="1">
      <c r="A1053" s="21"/>
      <c r="B1053" s="27"/>
      <c r="C1053" s="28"/>
      <c r="D1053" s="51"/>
      <c r="E1053" s="29"/>
    </row>
    <row r="1054" spans="1:5" ht="15.75" customHeight="1">
      <c r="A1054" s="21"/>
      <c r="B1054" s="27"/>
      <c r="C1054" s="28"/>
      <c r="D1054" s="51"/>
      <c r="E1054" s="29"/>
    </row>
    <row r="1055" spans="1:5" ht="15.75" customHeight="1">
      <c r="A1055" s="21"/>
      <c r="B1055" s="27"/>
      <c r="C1055" s="28"/>
      <c r="D1055" s="51"/>
      <c r="E1055" s="29"/>
    </row>
    <row r="1056" spans="1:5" ht="15.75" customHeight="1">
      <c r="A1056" s="21"/>
      <c r="B1056" s="27"/>
      <c r="C1056" s="28"/>
      <c r="D1056" s="51"/>
      <c r="E1056" s="29"/>
    </row>
    <row r="1057" spans="1:5" ht="15.75" customHeight="1">
      <c r="A1057" s="21"/>
      <c r="B1057" s="27"/>
      <c r="C1057" s="28"/>
      <c r="D1057" s="51"/>
      <c r="E1057" s="29"/>
    </row>
    <row r="1058" spans="1:5" ht="15.75" customHeight="1">
      <c r="A1058" s="21"/>
      <c r="B1058" s="27"/>
      <c r="C1058" s="28"/>
      <c r="D1058" s="51"/>
      <c r="E1058" s="29"/>
    </row>
    <row r="1059" spans="1:5" ht="15.75" customHeight="1">
      <c r="A1059" s="21"/>
      <c r="B1059" s="27"/>
      <c r="C1059" s="28"/>
      <c r="D1059" s="51"/>
      <c r="E1059" s="29"/>
    </row>
    <row r="1060" spans="1:5" ht="15.75" customHeight="1">
      <c r="A1060" s="21"/>
      <c r="B1060" s="27"/>
      <c r="C1060" s="28"/>
      <c r="D1060" s="51"/>
      <c r="E1060" s="29"/>
    </row>
    <row r="1061" spans="1:5" ht="15.75" customHeight="1">
      <c r="A1061" s="21"/>
      <c r="B1061" s="27"/>
      <c r="C1061" s="28"/>
      <c r="D1061" s="51"/>
      <c r="E1061" s="29"/>
    </row>
    <row r="1062" spans="1:5" ht="15.75" customHeight="1">
      <c r="A1062" s="21"/>
      <c r="B1062" s="27"/>
      <c r="C1062" s="28"/>
      <c r="D1062" s="51"/>
      <c r="E1062" s="29"/>
    </row>
    <row r="1063" spans="1:5" ht="15.75" customHeight="1">
      <c r="A1063" s="21"/>
      <c r="B1063" s="27"/>
      <c r="C1063" s="28"/>
      <c r="D1063" s="51"/>
      <c r="E1063" s="29"/>
    </row>
    <row r="1064" spans="1:5" ht="15.75" customHeight="1">
      <c r="A1064" s="21"/>
      <c r="B1064" s="27"/>
      <c r="C1064" s="28"/>
      <c r="D1064" s="51"/>
      <c r="E1064" s="29"/>
    </row>
    <row r="1065" spans="1:5" ht="15.75" customHeight="1">
      <c r="A1065" s="21"/>
      <c r="B1065" s="27"/>
      <c r="C1065" s="28"/>
      <c r="D1065" s="51"/>
      <c r="E1065" s="29"/>
    </row>
    <row r="1066" spans="1:5" ht="15.75" customHeight="1">
      <c r="A1066" s="21"/>
      <c r="B1066" s="27"/>
      <c r="C1066" s="28"/>
      <c r="D1066" s="51"/>
      <c r="E1066" s="29"/>
    </row>
    <row r="1067" spans="1:5" ht="15.75" customHeight="1">
      <c r="A1067" s="21"/>
      <c r="B1067" s="27"/>
      <c r="C1067" s="28"/>
      <c r="D1067" s="51"/>
      <c r="E1067" s="29"/>
    </row>
    <row r="1068" spans="1:5" ht="15.75" customHeight="1">
      <c r="A1068" s="21"/>
      <c r="B1068" s="27"/>
      <c r="C1068" s="28"/>
      <c r="D1068" s="51"/>
      <c r="E1068" s="29"/>
    </row>
    <row r="1069" spans="1:5" ht="15.75" customHeight="1">
      <c r="A1069" s="21"/>
      <c r="B1069" s="27"/>
      <c r="C1069" s="28"/>
      <c r="D1069" s="51"/>
      <c r="E1069" s="29"/>
    </row>
    <row r="1070" spans="1:5" ht="15.75" customHeight="1">
      <c r="A1070" s="21"/>
      <c r="B1070" s="27"/>
      <c r="C1070" s="28"/>
      <c r="D1070" s="51"/>
      <c r="E1070" s="29"/>
    </row>
    <row r="1071" spans="1:5" ht="15.75" customHeight="1">
      <c r="A1071" s="21"/>
      <c r="B1071" s="27"/>
      <c r="C1071" s="28"/>
      <c r="D1071" s="51"/>
      <c r="E1071" s="29"/>
    </row>
    <row r="1072" spans="1:5" ht="15.75" customHeight="1">
      <c r="A1072" s="21"/>
      <c r="B1072" s="27"/>
      <c r="C1072" s="28"/>
      <c r="D1072" s="51"/>
      <c r="E1072" s="29"/>
    </row>
    <row r="1073" spans="1:5" ht="15.75" customHeight="1">
      <c r="A1073" s="21"/>
      <c r="B1073" s="27"/>
      <c r="C1073" s="28"/>
      <c r="D1073" s="51"/>
      <c r="E1073" s="29"/>
    </row>
    <row r="1074" spans="1:5" ht="15.75" customHeight="1">
      <c r="A1074" s="21"/>
      <c r="B1074" s="27"/>
      <c r="C1074" s="28"/>
      <c r="D1074" s="51"/>
      <c r="E1074" s="29"/>
    </row>
    <row r="1075" spans="1:5" ht="15.75" customHeight="1">
      <c r="A1075" s="21"/>
      <c r="B1075" s="27"/>
      <c r="C1075" s="28"/>
      <c r="D1075" s="51"/>
      <c r="E1075" s="29"/>
    </row>
    <row r="1076" spans="1:5" ht="15.75" customHeight="1">
      <c r="A1076" s="21"/>
      <c r="B1076" s="27"/>
      <c r="C1076" s="28"/>
      <c r="D1076" s="51"/>
      <c r="E1076" s="29"/>
    </row>
    <row r="1077" spans="1:5" ht="15.75" customHeight="1">
      <c r="A1077" s="21"/>
      <c r="B1077" s="27"/>
      <c r="C1077" s="28"/>
      <c r="D1077" s="51"/>
      <c r="E1077" s="29"/>
    </row>
    <row r="1078" spans="1:5" ht="15.75" customHeight="1">
      <c r="A1078" s="21"/>
      <c r="B1078" s="27"/>
      <c r="C1078" s="28"/>
      <c r="D1078" s="51"/>
      <c r="E1078" s="29"/>
    </row>
    <row r="1079" spans="1:5" ht="15.75" customHeight="1">
      <c r="A1079" s="21"/>
      <c r="B1079" s="27"/>
      <c r="C1079" s="28"/>
      <c r="D1079" s="51"/>
      <c r="E1079" s="29"/>
    </row>
    <row r="1080" spans="1:5" ht="15.75" customHeight="1">
      <c r="A1080" s="21"/>
      <c r="B1080" s="27"/>
      <c r="C1080" s="28"/>
      <c r="D1080" s="51"/>
      <c r="E1080" s="29"/>
    </row>
    <row r="1081" spans="1:5" ht="15.75" customHeight="1">
      <c r="A1081" s="21"/>
      <c r="B1081" s="27"/>
      <c r="C1081" s="28"/>
      <c r="D1081" s="51"/>
      <c r="E1081" s="29"/>
    </row>
    <row r="1082" spans="1:5" ht="15.75" customHeight="1">
      <c r="A1082" s="21"/>
      <c r="B1082" s="27"/>
      <c r="C1082" s="28"/>
      <c r="D1082" s="51"/>
      <c r="E1082" s="29"/>
    </row>
    <row r="1083" spans="1:5" ht="15.75" customHeight="1">
      <c r="A1083" s="21"/>
      <c r="B1083" s="27"/>
      <c r="C1083" s="28"/>
      <c r="D1083" s="51"/>
      <c r="E1083" s="29"/>
    </row>
    <row r="1084" spans="1:5" ht="15.75" customHeight="1">
      <c r="A1084" s="21"/>
      <c r="B1084" s="27"/>
      <c r="C1084" s="28"/>
      <c r="D1084" s="51"/>
      <c r="E1084" s="29"/>
    </row>
    <row r="1085" spans="1:5" ht="15.75" customHeight="1">
      <c r="A1085" s="21"/>
      <c r="B1085" s="27"/>
      <c r="C1085" s="28"/>
      <c r="D1085" s="51"/>
      <c r="E1085" s="29"/>
    </row>
    <row r="1086" spans="1:5" ht="15.75" customHeight="1">
      <c r="A1086" s="21"/>
      <c r="B1086" s="27"/>
      <c r="C1086" s="28"/>
      <c r="D1086" s="51"/>
      <c r="E1086" s="29"/>
    </row>
    <row r="1087" spans="1:5" ht="15.75" customHeight="1">
      <c r="A1087" s="21"/>
      <c r="B1087" s="27"/>
      <c r="C1087" s="28"/>
      <c r="D1087" s="51"/>
      <c r="E1087" s="29"/>
    </row>
    <row r="1088" spans="1:5" ht="15.75" customHeight="1">
      <c r="A1088" s="21"/>
      <c r="B1088" s="27"/>
      <c r="C1088" s="28"/>
      <c r="D1088" s="51"/>
      <c r="E1088" s="29"/>
    </row>
    <row r="1089" spans="1:5" ht="15.75" customHeight="1">
      <c r="A1089" s="21"/>
      <c r="B1089" s="27"/>
      <c r="C1089" s="28"/>
      <c r="D1089" s="51"/>
      <c r="E1089" s="29"/>
    </row>
    <row r="1090" spans="1:5" ht="15.75" customHeight="1">
      <c r="A1090" s="21"/>
      <c r="B1090" s="27"/>
      <c r="C1090" s="28"/>
      <c r="D1090" s="51"/>
      <c r="E1090" s="29"/>
    </row>
    <row r="1091" spans="1:5" ht="15.75" customHeight="1">
      <c r="A1091" s="21"/>
      <c r="B1091" s="27"/>
      <c r="C1091" s="28"/>
      <c r="D1091" s="51"/>
      <c r="E1091" s="29"/>
    </row>
    <row r="1092" spans="1:5" ht="15.75" customHeight="1">
      <c r="A1092" s="21"/>
      <c r="B1092" s="27"/>
      <c r="C1092" s="28"/>
      <c r="D1092" s="51"/>
      <c r="E1092" s="29"/>
    </row>
    <row r="1093" spans="1:5" ht="15.75" customHeight="1">
      <c r="A1093" s="21"/>
      <c r="B1093" s="27"/>
      <c r="C1093" s="28"/>
      <c r="D1093" s="51"/>
      <c r="E1093" s="29"/>
    </row>
    <row r="1094" spans="1:5" ht="15.75" customHeight="1">
      <c r="A1094" s="21"/>
      <c r="B1094" s="27"/>
      <c r="C1094" s="28"/>
      <c r="D1094" s="51"/>
      <c r="E1094" s="29"/>
    </row>
    <row r="1095" spans="1:5" ht="15.75" customHeight="1">
      <c r="A1095" s="21"/>
      <c r="B1095" s="27"/>
      <c r="C1095" s="28"/>
      <c r="D1095" s="51"/>
      <c r="E1095" s="29"/>
    </row>
    <row r="1096" spans="1:5" ht="15.75" customHeight="1">
      <c r="A1096" s="21"/>
      <c r="B1096" s="27"/>
      <c r="C1096" s="28"/>
      <c r="D1096" s="51"/>
      <c r="E1096" s="29"/>
    </row>
    <row r="1097" spans="1:5" ht="15.75" customHeight="1">
      <c r="A1097" s="21"/>
      <c r="B1097" s="27"/>
      <c r="C1097" s="28"/>
      <c r="D1097" s="51"/>
      <c r="E1097" s="29"/>
    </row>
    <row r="1098" spans="1:5" ht="15.75" customHeight="1">
      <c r="A1098" s="21"/>
      <c r="B1098" s="27"/>
      <c r="C1098" s="28"/>
      <c r="D1098" s="51"/>
      <c r="E1098" s="29"/>
    </row>
    <row r="1099" spans="1:5" ht="15.75" customHeight="1">
      <c r="A1099" s="21"/>
      <c r="B1099" s="27"/>
      <c r="C1099" s="28"/>
      <c r="D1099" s="51"/>
      <c r="E1099" s="29"/>
    </row>
    <row r="1100" spans="1:5" ht="15.75" customHeight="1">
      <c r="A1100" s="21"/>
      <c r="B1100" s="27"/>
      <c r="C1100" s="28"/>
      <c r="D1100" s="51"/>
      <c r="E1100" s="29"/>
    </row>
    <row r="1101" spans="1:5" ht="15.75" customHeight="1">
      <c r="A1101" s="21"/>
      <c r="B1101" s="27"/>
      <c r="C1101" s="28"/>
      <c r="D1101" s="51"/>
      <c r="E1101" s="29"/>
    </row>
    <row r="1102" spans="1:5" ht="15.75" customHeight="1">
      <c r="A1102" s="21"/>
      <c r="B1102" s="27"/>
      <c r="C1102" s="28"/>
      <c r="D1102" s="51"/>
      <c r="E1102" s="29"/>
    </row>
    <row r="1103" spans="1:5" ht="15.75" customHeight="1">
      <c r="A1103" s="21"/>
      <c r="B1103" s="27"/>
      <c r="C1103" s="28"/>
      <c r="D1103" s="51"/>
      <c r="E1103" s="29"/>
    </row>
    <row r="1104" spans="1:5" ht="15.75" customHeight="1">
      <c r="A1104" s="21"/>
      <c r="B1104" s="27"/>
      <c r="C1104" s="28"/>
      <c r="D1104" s="51"/>
      <c r="E1104" s="29"/>
    </row>
    <row r="1105" spans="1:5" ht="15.75" customHeight="1">
      <c r="A1105" s="21"/>
      <c r="B1105" s="27"/>
      <c r="C1105" s="28"/>
      <c r="D1105" s="51"/>
      <c r="E1105" s="29"/>
    </row>
    <row r="1106" spans="1:5" ht="15.75" customHeight="1">
      <c r="A1106" s="21"/>
      <c r="B1106" s="27"/>
      <c r="C1106" s="28"/>
      <c r="D1106" s="51"/>
      <c r="E1106" s="29"/>
    </row>
    <row r="1107" spans="1:5" ht="15.75" customHeight="1">
      <c r="A1107" s="21"/>
      <c r="B1107" s="27"/>
      <c r="C1107" s="28"/>
      <c r="D1107" s="51"/>
      <c r="E1107" s="29"/>
    </row>
    <row r="1108" spans="1:5" ht="15.75" customHeight="1">
      <c r="A1108" s="21"/>
      <c r="B1108" s="27"/>
      <c r="C1108" s="28"/>
      <c r="D1108" s="51"/>
      <c r="E1108" s="29"/>
    </row>
    <row r="1109" spans="1:5" ht="15.75" customHeight="1">
      <c r="A1109" s="21"/>
      <c r="B1109" s="27"/>
      <c r="C1109" s="28"/>
      <c r="D1109" s="51"/>
      <c r="E1109" s="29"/>
    </row>
    <row r="1110" spans="1:5" ht="15.75" customHeight="1">
      <c r="A1110" s="21"/>
      <c r="B1110" s="27"/>
      <c r="C1110" s="28"/>
      <c r="D1110" s="51"/>
      <c r="E1110" s="29"/>
    </row>
    <row r="1111" spans="1:5" ht="15.75" customHeight="1">
      <c r="A1111" s="21"/>
      <c r="B1111" s="27"/>
      <c r="C1111" s="28"/>
      <c r="D1111" s="51"/>
      <c r="E1111" s="29"/>
    </row>
    <row r="1112" spans="1:5" ht="15.75" customHeight="1">
      <c r="A1112" s="21"/>
      <c r="B1112" s="27"/>
      <c r="C1112" s="28"/>
      <c r="D1112" s="51"/>
      <c r="E1112" s="29"/>
    </row>
    <row r="1113" spans="1:5" ht="15.75" customHeight="1">
      <c r="A1113" s="21"/>
      <c r="B1113" s="27"/>
      <c r="C1113" s="28"/>
      <c r="D1113" s="51"/>
      <c r="E1113" s="29"/>
    </row>
    <row r="1114" spans="1:5" ht="15.75" customHeight="1">
      <c r="A1114" s="21"/>
      <c r="B1114" s="27"/>
      <c r="C1114" s="28"/>
      <c r="D1114" s="51"/>
      <c r="E1114" s="29"/>
    </row>
    <row r="1115" spans="1:5" ht="15.75" customHeight="1">
      <c r="A1115" s="21"/>
      <c r="B1115" s="27"/>
      <c r="C1115" s="28"/>
      <c r="D1115" s="51"/>
      <c r="E1115" s="29"/>
    </row>
    <row r="1116" spans="1:5" ht="15.75" customHeight="1">
      <c r="A1116" s="21"/>
      <c r="B1116" s="27"/>
      <c r="C1116" s="28"/>
      <c r="D1116" s="51"/>
      <c r="E1116" s="29"/>
    </row>
    <row r="1117" spans="1:5" ht="15.75" customHeight="1">
      <c r="A1117" s="21"/>
      <c r="B1117" s="27"/>
      <c r="C1117" s="28"/>
      <c r="D1117" s="51"/>
      <c r="E1117" s="29"/>
    </row>
    <row r="1118" spans="1:5" ht="15.75" customHeight="1">
      <c r="A1118" s="21"/>
      <c r="B1118" s="27"/>
      <c r="C1118" s="28"/>
      <c r="D1118" s="51"/>
      <c r="E1118" s="29"/>
    </row>
    <row r="1119" spans="1:5" ht="15.75" customHeight="1">
      <c r="A1119" s="21"/>
      <c r="B1119" s="27"/>
      <c r="C1119" s="28"/>
      <c r="D1119" s="51"/>
      <c r="E1119" s="29"/>
    </row>
    <row r="1120" spans="1:5" ht="15.75" customHeight="1">
      <c r="A1120" s="21"/>
      <c r="B1120" s="27"/>
      <c r="C1120" s="28"/>
      <c r="D1120" s="51"/>
      <c r="E1120" s="29"/>
    </row>
    <row r="1121" spans="1:5" ht="15.75" customHeight="1">
      <c r="A1121" s="21"/>
      <c r="B1121" s="27"/>
      <c r="C1121" s="28"/>
      <c r="D1121" s="51"/>
      <c r="E1121" s="29"/>
    </row>
    <row r="1122" spans="1:5" ht="15.75" customHeight="1">
      <c r="A1122" s="21"/>
      <c r="B1122" s="27"/>
      <c r="C1122" s="28"/>
      <c r="D1122" s="51"/>
      <c r="E1122" s="29"/>
    </row>
    <row r="1123" spans="1:5" ht="15.75" customHeight="1">
      <c r="A1123" s="21"/>
      <c r="B1123" s="27"/>
      <c r="C1123" s="28"/>
      <c r="D1123" s="51"/>
      <c r="E1123" s="29"/>
    </row>
    <row r="1124" spans="1:5" ht="15.75" customHeight="1">
      <c r="A1124" s="21"/>
      <c r="B1124" s="27"/>
      <c r="C1124" s="28"/>
      <c r="D1124" s="51"/>
      <c r="E1124" s="29"/>
    </row>
    <row r="1125" spans="1:5" ht="15.75" customHeight="1">
      <c r="A1125" s="21"/>
      <c r="B1125" s="27"/>
      <c r="C1125" s="28"/>
      <c r="D1125" s="51"/>
      <c r="E1125" s="29"/>
    </row>
    <row r="1126" spans="1:5" ht="15.75" customHeight="1">
      <c r="A1126" s="21"/>
      <c r="B1126" s="27"/>
      <c r="C1126" s="28"/>
      <c r="D1126" s="51"/>
      <c r="E1126" s="29"/>
    </row>
    <row r="1127" spans="1:5" ht="15.75" customHeight="1">
      <c r="A1127" s="21"/>
      <c r="B1127" s="27"/>
      <c r="C1127" s="28"/>
      <c r="D1127" s="51"/>
      <c r="E1127" s="29"/>
    </row>
    <row r="1128" spans="1:5" ht="15.75" customHeight="1">
      <c r="A1128" s="21"/>
      <c r="B1128" s="27"/>
      <c r="C1128" s="28"/>
      <c r="D1128" s="51"/>
      <c r="E1128" s="29"/>
    </row>
    <row r="1129" spans="1:5" ht="15.75" customHeight="1">
      <c r="A1129" s="21"/>
      <c r="B1129" s="27"/>
      <c r="C1129" s="28"/>
      <c r="D1129" s="51"/>
      <c r="E1129" s="29"/>
    </row>
    <row r="1130" spans="1:5" ht="15.75" customHeight="1">
      <c r="A1130" s="21"/>
      <c r="B1130" s="27"/>
      <c r="C1130" s="28"/>
      <c r="D1130" s="51"/>
      <c r="E1130" s="29"/>
    </row>
    <row r="1131" spans="1:5" ht="15.75" customHeight="1">
      <c r="A1131" s="21"/>
      <c r="B1131" s="27"/>
      <c r="C1131" s="28"/>
      <c r="D1131" s="51"/>
      <c r="E1131" s="29"/>
    </row>
    <row r="1132" spans="1:5" ht="15.75" customHeight="1">
      <c r="A1132" s="21"/>
      <c r="B1132" s="27"/>
      <c r="C1132" s="28"/>
      <c r="D1132" s="51"/>
      <c r="E1132" s="29"/>
    </row>
    <row r="1133" spans="1:5" ht="15.75" customHeight="1">
      <c r="A1133" s="21"/>
      <c r="B1133" s="27"/>
      <c r="C1133" s="28"/>
      <c r="D1133" s="51"/>
      <c r="E1133" s="29"/>
    </row>
    <row r="1134" spans="1:5" ht="15.75" customHeight="1">
      <c r="A1134" s="21"/>
      <c r="B1134" s="27"/>
      <c r="C1134" s="28"/>
      <c r="D1134" s="51"/>
      <c r="E1134" s="29"/>
    </row>
    <row r="1135" spans="1:5" ht="15.75" customHeight="1">
      <c r="A1135" s="21"/>
      <c r="B1135" s="27"/>
      <c r="C1135" s="28"/>
      <c r="D1135" s="51"/>
      <c r="E1135" s="29"/>
    </row>
    <row r="1136" spans="1:5" ht="15.75" customHeight="1">
      <c r="A1136" s="21"/>
      <c r="B1136" s="27"/>
      <c r="C1136" s="28"/>
      <c r="D1136" s="51"/>
      <c r="E1136" s="29"/>
    </row>
    <row r="1137" spans="1:5" ht="15.75" customHeight="1">
      <c r="A1137" s="21"/>
      <c r="B1137" s="27"/>
      <c r="C1137" s="28"/>
      <c r="D1137" s="51"/>
      <c r="E1137" s="29"/>
    </row>
    <row r="1138" spans="1:5" ht="15.75" customHeight="1">
      <c r="A1138" s="21"/>
      <c r="B1138" s="27"/>
      <c r="C1138" s="28"/>
      <c r="D1138" s="51"/>
      <c r="E1138" s="29"/>
    </row>
    <row r="1139" spans="1:5" ht="15.75" customHeight="1">
      <c r="A1139" s="21"/>
      <c r="B1139" s="27"/>
      <c r="C1139" s="28"/>
      <c r="D1139" s="51"/>
      <c r="E1139" s="29"/>
    </row>
    <row r="1140" spans="1:5" ht="15.75" customHeight="1">
      <c r="A1140" s="21"/>
      <c r="B1140" s="27"/>
      <c r="C1140" s="28"/>
      <c r="D1140" s="51"/>
      <c r="E1140" s="29"/>
    </row>
    <row r="1141" spans="1:5" ht="15.75" customHeight="1">
      <c r="A1141" s="21"/>
      <c r="B1141" s="27"/>
      <c r="C1141" s="28"/>
      <c r="D1141" s="51"/>
      <c r="E1141" s="29"/>
    </row>
    <row r="1142" spans="1:5" ht="15.75" customHeight="1">
      <c r="A1142" s="21"/>
      <c r="B1142" s="27"/>
      <c r="C1142" s="28"/>
      <c r="D1142" s="51"/>
      <c r="E1142" s="29"/>
    </row>
    <row r="1143" spans="1:5" ht="15.75" customHeight="1">
      <c r="A1143" s="21"/>
      <c r="B1143" s="27"/>
      <c r="C1143" s="28"/>
      <c r="D1143" s="51"/>
      <c r="E1143" s="29"/>
    </row>
    <row r="1144" spans="1:5" ht="15.75" customHeight="1">
      <c r="A1144" s="21"/>
      <c r="B1144" s="27"/>
      <c r="C1144" s="28"/>
      <c r="D1144" s="51"/>
      <c r="E1144" s="29"/>
    </row>
    <row r="1145" spans="1:5" ht="15.75" customHeight="1">
      <c r="A1145" s="21"/>
      <c r="B1145" s="27"/>
      <c r="C1145" s="28"/>
      <c r="D1145" s="51"/>
      <c r="E1145" s="29"/>
    </row>
    <row r="1146" spans="1:5" ht="15.75" customHeight="1">
      <c r="A1146" s="21"/>
      <c r="B1146" s="27"/>
      <c r="C1146" s="28"/>
      <c r="D1146" s="51"/>
      <c r="E1146" s="29"/>
    </row>
    <row r="1147" spans="1:5" ht="15.75" customHeight="1">
      <c r="A1147" s="21"/>
      <c r="B1147" s="27"/>
      <c r="C1147" s="28"/>
      <c r="D1147" s="51"/>
      <c r="E1147" s="29"/>
    </row>
    <row r="1148" spans="1:5" ht="15.75" customHeight="1">
      <c r="A1148" s="21"/>
      <c r="B1148" s="27"/>
      <c r="C1148" s="28"/>
      <c r="D1148" s="51"/>
      <c r="E1148" s="29"/>
    </row>
    <row r="1149" spans="1:5" ht="15.75" customHeight="1">
      <c r="A1149" s="21"/>
      <c r="B1149" s="27"/>
      <c r="C1149" s="28"/>
      <c r="D1149" s="51"/>
      <c r="E1149" s="29"/>
    </row>
    <row r="1150" spans="1:5" ht="15.75" customHeight="1">
      <c r="A1150" s="21"/>
      <c r="B1150" s="27"/>
      <c r="C1150" s="28"/>
      <c r="D1150" s="51"/>
      <c r="E1150" s="29"/>
    </row>
    <row r="1151" spans="1:5" ht="15.75" customHeight="1">
      <c r="A1151" s="21"/>
      <c r="B1151" s="27"/>
      <c r="C1151" s="28"/>
      <c r="D1151" s="51"/>
      <c r="E1151" s="29"/>
    </row>
    <row r="1152" spans="1:5" ht="15.75" customHeight="1">
      <c r="A1152" s="21"/>
      <c r="B1152" s="27"/>
      <c r="C1152" s="28"/>
      <c r="D1152" s="51"/>
      <c r="E1152" s="29"/>
    </row>
    <row r="1153" spans="1:5" ht="15.75" customHeight="1">
      <c r="A1153" s="21"/>
      <c r="B1153" s="27"/>
      <c r="C1153" s="28"/>
      <c r="D1153" s="51"/>
      <c r="E1153" s="29"/>
    </row>
    <row r="1154" spans="1:5" ht="15.75" customHeight="1">
      <c r="A1154" s="21"/>
      <c r="B1154" s="27"/>
      <c r="C1154" s="28"/>
      <c r="D1154" s="51"/>
      <c r="E1154" s="29"/>
    </row>
    <row r="1155" spans="1:5" ht="15.75" customHeight="1">
      <c r="A1155" s="21"/>
      <c r="B1155" s="27"/>
      <c r="C1155" s="28"/>
      <c r="D1155" s="51"/>
      <c r="E1155" s="29"/>
    </row>
    <row r="1156" spans="1:5" ht="15.75" customHeight="1">
      <c r="A1156" s="21"/>
      <c r="B1156" s="27"/>
      <c r="C1156" s="28"/>
      <c r="D1156" s="51"/>
      <c r="E1156" s="29"/>
    </row>
    <row r="1157" spans="1:5" ht="15.75" customHeight="1">
      <c r="A1157" s="21"/>
      <c r="B1157" s="27"/>
      <c r="C1157" s="28"/>
      <c r="D1157" s="51"/>
      <c r="E1157" s="29"/>
    </row>
    <row r="1158" spans="1:5" ht="15.75" customHeight="1">
      <c r="A1158" s="21"/>
      <c r="B1158" s="27"/>
      <c r="C1158" s="28"/>
      <c r="D1158" s="51"/>
      <c r="E1158" s="29"/>
    </row>
    <row r="1159" spans="1:5" ht="15.75" customHeight="1">
      <c r="A1159" s="21"/>
      <c r="B1159" s="27"/>
      <c r="C1159" s="28"/>
      <c r="D1159" s="51"/>
      <c r="E1159" s="29"/>
    </row>
    <row r="1160" spans="1:5" ht="15.75" customHeight="1">
      <c r="A1160" s="21"/>
      <c r="B1160" s="27"/>
      <c r="C1160" s="28"/>
      <c r="D1160" s="51"/>
      <c r="E1160" s="29"/>
    </row>
    <row r="1161" spans="1:5" ht="15.75" customHeight="1">
      <c r="A1161" s="21"/>
      <c r="B1161" s="27"/>
      <c r="C1161" s="28"/>
      <c r="D1161" s="51"/>
      <c r="E1161" s="29"/>
    </row>
    <row r="1162" spans="1:5" ht="15.75" customHeight="1">
      <c r="A1162" s="21"/>
      <c r="B1162" s="27"/>
      <c r="C1162" s="28"/>
      <c r="D1162" s="51"/>
      <c r="E1162" s="29"/>
    </row>
    <row r="1163" spans="1:5" ht="15.75" customHeight="1">
      <c r="A1163" s="21"/>
      <c r="B1163" s="27"/>
      <c r="C1163" s="28"/>
      <c r="D1163" s="51"/>
      <c r="E1163" s="29"/>
    </row>
    <row r="1164" spans="1:5" ht="15.75" customHeight="1">
      <c r="A1164" s="21"/>
      <c r="B1164" s="27"/>
      <c r="C1164" s="28"/>
      <c r="D1164" s="51"/>
      <c r="E1164" s="29"/>
    </row>
    <row r="1165" spans="1:5" ht="15.75" customHeight="1">
      <c r="A1165" s="21"/>
      <c r="B1165" s="27"/>
      <c r="C1165" s="28"/>
      <c r="D1165" s="51"/>
      <c r="E1165" s="29"/>
    </row>
    <row r="1166" spans="1:5" ht="15.75" customHeight="1">
      <c r="A1166" s="21"/>
      <c r="B1166" s="27"/>
      <c r="C1166" s="28"/>
      <c r="D1166" s="51"/>
      <c r="E1166" s="29"/>
    </row>
    <row r="1167" spans="1:5" ht="15.75" customHeight="1">
      <c r="A1167" s="21"/>
      <c r="B1167" s="27"/>
      <c r="C1167" s="28"/>
      <c r="D1167" s="51"/>
      <c r="E1167" s="29"/>
    </row>
    <row r="1168" spans="1:5" ht="15.75" customHeight="1">
      <c r="A1168" s="21"/>
      <c r="B1168" s="27"/>
      <c r="C1168" s="28"/>
      <c r="D1168" s="51"/>
      <c r="E1168" s="29"/>
    </row>
    <row r="1169" spans="1:5" ht="15.75" customHeight="1">
      <c r="A1169" s="21"/>
      <c r="B1169" s="27"/>
      <c r="C1169" s="28"/>
      <c r="D1169" s="51"/>
      <c r="E1169" s="29"/>
    </row>
    <row r="1170" spans="1:5" ht="15.75" customHeight="1">
      <c r="A1170" s="21"/>
      <c r="B1170" s="27"/>
      <c r="C1170" s="28"/>
      <c r="D1170" s="51"/>
      <c r="E1170" s="29"/>
    </row>
    <row r="1171" spans="1:5" ht="15.75" customHeight="1">
      <c r="A1171" s="21"/>
      <c r="B1171" s="27"/>
      <c r="C1171" s="28"/>
      <c r="D1171" s="51"/>
      <c r="E1171" s="29"/>
    </row>
    <row r="1172" spans="1:5" ht="15.75" customHeight="1">
      <c r="A1172" s="21"/>
      <c r="B1172" s="27"/>
      <c r="C1172" s="28"/>
      <c r="D1172" s="51"/>
      <c r="E1172" s="29"/>
    </row>
    <row r="1173" spans="1:5" ht="15.75" customHeight="1">
      <c r="A1173" s="21"/>
      <c r="B1173" s="27"/>
      <c r="C1173" s="28"/>
      <c r="D1173" s="51"/>
      <c r="E1173" s="29"/>
    </row>
    <row r="1174" spans="1:5" ht="15.75" customHeight="1">
      <c r="A1174" s="21"/>
      <c r="B1174" s="27"/>
      <c r="C1174" s="28"/>
      <c r="D1174" s="51"/>
      <c r="E1174" s="29"/>
    </row>
    <row r="1175" spans="1:5" ht="15.75" customHeight="1">
      <c r="A1175" s="21"/>
      <c r="B1175" s="27"/>
      <c r="C1175" s="28"/>
      <c r="D1175" s="51"/>
      <c r="E1175" s="29"/>
    </row>
    <row r="1176" spans="1:5" ht="15.75" customHeight="1">
      <c r="A1176" s="21"/>
      <c r="B1176" s="27"/>
      <c r="C1176" s="28"/>
      <c r="D1176" s="51"/>
      <c r="E1176" s="29"/>
    </row>
    <row r="1177" spans="1:5" ht="15.75" customHeight="1">
      <c r="A1177" s="21"/>
      <c r="B1177" s="27"/>
      <c r="C1177" s="28"/>
      <c r="D1177" s="51"/>
      <c r="E1177" s="29"/>
    </row>
    <row r="1178" spans="1:5" ht="15.75" customHeight="1">
      <c r="A1178" s="21"/>
      <c r="B1178" s="27"/>
      <c r="C1178" s="28"/>
      <c r="D1178" s="51"/>
      <c r="E1178" s="29"/>
    </row>
    <row r="1179" spans="1:5" ht="15.75" customHeight="1">
      <c r="A1179" s="21"/>
      <c r="B1179" s="27"/>
      <c r="C1179" s="28"/>
      <c r="D1179" s="51"/>
      <c r="E1179" s="29"/>
    </row>
    <row r="1180" spans="1:5" ht="15.75" customHeight="1">
      <c r="A1180" s="21"/>
      <c r="B1180" s="27"/>
      <c r="C1180" s="28"/>
      <c r="D1180" s="51"/>
      <c r="E1180" s="29"/>
    </row>
    <row r="1181" spans="1:5" ht="15.75" customHeight="1">
      <c r="A1181" s="21"/>
      <c r="B1181" s="27"/>
      <c r="C1181" s="28"/>
      <c r="D1181" s="51"/>
      <c r="E1181" s="29"/>
    </row>
    <row r="1182" spans="1:5" ht="15.75" customHeight="1">
      <c r="A1182" s="21"/>
      <c r="B1182" s="27"/>
      <c r="C1182" s="28"/>
      <c r="D1182" s="51"/>
      <c r="E1182" s="29"/>
    </row>
    <row r="1183" spans="1:5" ht="15.75" customHeight="1">
      <c r="A1183" s="21"/>
      <c r="B1183" s="27"/>
      <c r="C1183" s="28"/>
      <c r="D1183" s="51"/>
      <c r="E1183" s="29"/>
    </row>
    <row r="1184" spans="1:5" ht="15.75" customHeight="1">
      <c r="A1184" s="21"/>
      <c r="B1184" s="27"/>
      <c r="C1184" s="28"/>
      <c r="D1184" s="51"/>
      <c r="E1184" s="29"/>
    </row>
    <row r="1185" spans="1:5" ht="15.75" customHeight="1">
      <c r="A1185" s="21"/>
      <c r="B1185" s="27"/>
      <c r="C1185" s="28"/>
      <c r="D1185" s="51"/>
      <c r="E1185" s="29"/>
    </row>
    <row r="1186" spans="1:5" ht="15.75" customHeight="1">
      <c r="A1186" s="21"/>
      <c r="B1186" s="27"/>
      <c r="C1186" s="28"/>
      <c r="D1186" s="51"/>
      <c r="E1186" s="29"/>
    </row>
    <row r="1187" spans="1:5" ht="15.75" customHeight="1">
      <c r="A1187" s="21"/>
      <c r="B1187" s="27"/>
      <c r="C1187" s="28"/>
      <c r="D1187" s="51"/>
      <c r="E1187" s="29"/>
    </row>
    <row r="1188" spans="1:5" ht="15.75" customHeight="1">
      <c r="A1188" s="21"/>
      <c r="B1188" s="27"/>
      <c r="C1188" s="28"/>
      <c r="D1188" s="51"/>
      <c r="E1188" s="29"/>
    </row>
    <row r="1189" spans="1:5" ht="15.75" customHeight="1">
      <c r="A1189" s="21"/>
      <c r="B1189" s="27"/>
      <c r="C1189" s="28"/>
      <c r="D1189" s="51"/>
      <c r="E1189" s="29"/>
    </row>
    <row r="1190" spans="1:5" ht="15.75" customHeight="1">
      <c r="A1190" s="21"/>
      <c r="B1190" s="27"/>
      <c r="C1190" s="28"/>
      <c r="D1190" s="51"/>
      <c r="E1190" s="29"/>
    </row>
    <row r="1191" spans="1:5" ht="15.75" customHeight="1">
      <c r="A1191" s="21"/>
      <c r="B1191" s="27"/>
      <c r="C1191" s="28"/>
      <c r="D1191" s="51"/>
      <c r="E1191" s="29"/>
    </row>
    <row r="1192" spans="1:5" ht="15.75" customHeight="1">
      <c r="A1192" s="21"/>
      <c r="B1192" s="27"/>
      <c r="C1192" s="28"/>
      <c r="D1192" s="51"/>
      <c r="E1192" s="29"/>
    </row>
    <row r="1193" spans="1:5" ht="15.75" customHeight="1">
      <c r="A1193" s="21"/>
      <c r="B1193" s="27"/>
      <c r="C1193" s="28"/>
      <c r="D1193" s="51"/>
      <c r="E1193" s="29"/>
    </row>
    <row r="1194" spans="1:5" ht="15.75" customHeight="1">
      <c r="A1194" s="21"/>
      <c r="B1194" s="27"/>
      <c r="C1194" s="28"/>
      <c r="D1194" s="51"/>
      <c r="E1194" s="29"/>
    </row>
    <row r="1195" spans="1:5" ht="15.75" customHeight="1">
      <c r="A1195" s="21"/>
      <c r="B1195" s="27"/>
      <c r="C1195" s="28"/>
      <c r="D1195" s="51"/>
      <c r="E1195" s="29"/>
    </row>
    <row r="1196" spans="1:5" ht="15.75" customHeight="1">
      <c r="A1196" s="21"/>
      <c r="B1196" s="27"/>
      <c r="C1196" s="28"/>
      <c r="D1196" s="51"/>
      <c r="E1196" s="29"/>
    </row>
    <row r="1197" spans="1:5" ht="15.75" customHeight="1">
      <c r="A1197" s="21"/>
      <c r="B1197" s="27"/>
      <c r="C1197" s="28"/>
      <c r="D1197" s="51"/>
      <c r="E1197" s="29"/>
    </row>
    <row r="1198" spans="1:5" ht="15.75" customHeight="1">
      <c r="A1198" s="21"/>
      <c r="B1198" s="27"/>
      <c r="C1198" s="28"/>
      <c r="D1198" s="51"/>
      <c r="E1198" s="29"/>
    </row>
    <row r="1199" spans="1:5" ht="15.75" customHeight="1">
      <c r="A1199" s="21"/>
      <c r="B1199" s="27"/>
      <c r="C1199" s="28"/>
      <c r="D1199" s="51"/>
      <c r="E1199" s="29"/>
    </row>
    <row r="1200" spans="1:5" ht="15.75" customHeight="1">
      <c r="A1200" s="21"/>
      <c r="B1200" s="27"/>
      <c r="C1200" s="28"/>
      <c r="D1200" s="51"/>
      <c r="E1200" s="29"/>
    </row>
    <row r="1201" spans="1:5" ht="15.75" customHeight="1">
      <c r="A1201" s="21"/>
      <c r="B1201" s="27"/>
      <c r="C1201" s="28"/>
      <c r="D1201" s="51"/>
      <c r="E1201" s="29"/>
    </row>
    <row r="1202" spans="1:5">
      <c r="A1202" s="21"/>
      <c r="B1202" s="27"/>
      <c r="C1202" s="28"/>
      <c r="D1202" s="51"/>
      <c r="E1202" s="29"/>
    </row>
    <row r="1203" spans="1:5">
      <c r="A1203" s="21"/>
      <c r="B1203" s="27"/>
      <c r="C1203" s="28"/>
      <c r="D1203" s="51"/>
      <c r="E1203" s="29"/>
    </row>
  </sheetData>
  <sheetProtection sort="0" autoFilter="0"/>
  <mergeCells count="11">
    <mergeCell ref="Y4:Z4"/>
    <mergeCell ref="M1:P1"/>
    <mergeCell ref="M2:P2"/>
    <mergeCell ref="Q1:X1"/>
    <mergeCell ref="Q2:X2"/>
    <mergeCell ref="O3:P3"/>
    <mergeCell ref="C2:E2"/>
    <mergeCell ref="C1:E1"/>
    <mergeCell ref="G1:H1"/>
    <mergeCell ref="Y1:Z1"/>
    <mergeCell ref="Y2:Z3"/>
  </mergeCells>
  <phoneticPr fontId="6" type="noConversion"/>
  <pageMargins left="0.7" right="0.7" top="0.75" bottom="0.75" header="0.511811023622047" footer="0.511811023622047"/>
  <pageSetup paperSize="9" fitToHeight="28" orientation="landscape" horizontalDpi="300" verticalDpi="30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SYSTEM_NIE WPISYWAĆ!!!</vt:lpstr>
      <vt:lpstr>ZAMÓWIENIE 2025</vt:lpstr>
      <vt:lpstr>'ZAMÓWIENIE 2025'!Obszar_wydruku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Michalak</dc:creator>
  <cp:lastModifiedBy>Paweł Jażdżyński</cp:lastModifiedBy>
  <cp:revision>16</cp:revision>
  <cp:lastPrinted>2023-03-22T10:00:39Z</cp:lastPrinted>
  <dcterms:created xsi:type="dcterms:W3CDTF">2018-10-02T10:30:00Z</dcterms:created>
  <dcterms:modified xsi:type="dcterms:W3CDTF">2025-04-07T19:29:53Z</dcterms:modified>
  <dc:language>pl-PL</dc:language>
</cp:coreProperties>
</file>